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095" yWindow="255" windowWidth="20730" windowHeight="11760"/>
  </bookViews>
  <sheets>
    <sheet name="Registrering" sheetId="4" r:id="rId1"/>
    <sheet name="Parametre" sheetId="7" r:id="rId2"/>
  </sheets>
  <externalReferences>
    <externalReference r:id="rId3"/>
    <externalReference r:id="rId4"/>
    <externalReference r:id="rId5"/>
  </externalReferences>
  <definedNames>
    <definedName name="_1._Dan">Parametre!$B$29</definedName>
    <definedName name="_1._Poom">Parametre!$B$26</definedName>
    <definedName name="_1.Dan_WTF">#REF!</definedName>
    <definedName name="_2._Dan">Parametre!$B$30</definedName>
    <definedName name="_2._Poom">Parametre!$B$27</definedName>
    <definedName name="_2.Dan_WTF">#REF!</definedName>
    <definedName name="_2_manns_m_bad">Parametre!$C$5</definedName>
    <definedName name="_2_manns_u_bad">Parametre!$C$25</definedName>
    <definedName name="_2_mannsrom_m_dusj">#REF!</definedName>
    <definedName name="_3._Dan">Parametre!$B$31</definedName>
    <definedName name="_3._Poom">Parametre!$B$28</definedName>
    <definedName name="_3.Dan_WTF">#REF!</definedName>
    <definedName name="_4._Dan">Parametre!$B$32</definedName>
    <definedName name="_4.Dan_WTF">#REF!</definedName>
    <definedName name="_4_manns">Parametre!#REF!</definedName>
    <definedName name="_4_mannsrom">#REF!</definedName>
    <definedName name="_4_mannsrom_m_dusj">#REF!</definedName>
    <definedName name="_5._Dan">Parametre!$B$33</definedName>
    <definedName name="_5.Dan_WTF">#REF!</definedName>
    <definedName name="_6._Dan">Parametre!$B$34</definedName>
    <definedName name="_6.Dan_WTF">#REF!</definedName>
    <definedName name="_xlnm._FilterDatabase" localSheetId="0" hidden="1">Registrering!$A$14:$J$64</definedName>
    <definedName name="Annet">Parametre!$G$4</definedName>
    <definedName name="Dagspris_ikke_medlem">#REF!</definedName>
    <definedName name="Dagspris_medlem">#REF!</definedName>
    <definedName name="Dan">Parametre!#REF!</definedName>
    <definedName name="Extra_Bet_Ikke_Medl">#REF!</definedName>
    <definedName name="Extra_Bet_Medl">#REF!</definedName>
    <definedName name="Grad">Parametre!$B$4:$B$40</definedName>
    <definedName name="Gradere_Til">Parametre!$B$26:$B$34</definedName>
    <definedName name="Hele_leiren_Barn">#REF!</definedName>
    <definedName name="Hele_leiren_ikke_medlem">#REF!</definedName>
    <definedName name="Hele_leiren_Voksne">#REF!</definedName>
    <definedName name="Ikke_Medl_Hele">#REF!</definedName>
    <definedName name="Innkvartering_">[1]Parametre!$B$4:$B$8</definedName>
    <definedName name="Ja">Parametre!$A$4</definedName>
    <definedName name="_ja1">[2]Parametre!$A$4</definedName>
    <definedName name="Klasserom">#REF!</definedName>
    <definedName name="Klubb">Parametre!#REF!</definedName>
    <definedName name="Kup">Parametre!#REF!</definedName>
    <definedName name="Ledsager">#REF!</definedName>
    <definedName name="Mat">Parametre!$E$4:$E$22</definedName>
    <definedName name="Nei">Parametre!$A$5</definedName>
    <definedName name="Option">Parametre!$A$4:$A$5</definedName>
    <definedName name="Overnatting">Parametre!$C$5:$C$25</definedName>
    <definedName name="Pris_2_mannsrom_bad_ikke_medlem">#REF!</definedName>
    <definedName name="Pris_2_mannsrom_bad_medlem">#REF!</definedName>
    <definedName name="Pris_2_mannsrom_ubad_ikke_medlem">#REF!</definedName>
    <definedName name="Pris_2_mannsrom_ubad_medlem">#REF!</definedName>
    <definedName name="Pris_4_mannsrom_ikke_medlem">#REF!</definedName>
    <definedName name="Pris_4_mannsrom_medlem">#REF!</definedName>
    <definedName name="Pris_Gradering_til_1._Dan_Ikke_Medl">#REF!</definedName>
    <definedName name="Pris_Gradering_til_1._Dan_Medl">#REF!</definedName>
    <definedName name="Pris_Gradering_til_2._Dan_Ikke_Medl">#REF!</definedName>
    <definedName name="Pris_Gradering_til_2._Dan_Medl">#REF!</definedName>
    <definedName name="Pris_Gradering_til_3._Dan_Ikke_Medl">#REF!</definedName>
    <definedName name="Pris_Gradering_til_3._Dan_Medl">#REF!</definedName>
    <definedName name="Pris_Gradering_til_4._Dan_Ikke_Medl">#REF!</definedName>
    <definedName name="Pris_Gradering_til_4._Dan_Medl">#REF!</definedName>
    <definedName name="Pris_Gradering_til_5._Dan_Ikke_Medl">#REF!</definedName>
    <definedName name="Pris_Gradering_til_5._Dan_Medl">#REF!</definedName>
    <definedName name="Pris_Gradering_til_6._Dan_Ikke_Medl">#REF!</definedName>
    <definedName name="Pris_Gradering_til_6._Dan_Medl">#REF!</definedName>
    <definedName name="StartInnkvartering">Registrering!#REF!</definedName>
    <definedName name="StartKlubb">Registrering!#REF!</definedName>
    <definedName name="StartLedsager">Registrering!$K$15</definedName>
    <definedName name="StartMat">Registrering!$J$15</definedName>
    <definedName name="StoppInnkvartering">Registrering!#REF!</definedName>
    <definedName name="StoppKlubb">Registrering!#REF!</definedName>
    <definedName name="StoppLedsager">Registrering!#REF!</definedName>
    <definedName name="StoppMat">Registrering!#REF!</definedName>
    <definedName name="Telt">Parametre!$C$27</definedName>
    <definedName name="TShirt">Parametre!$H$5:$H$30</definedName>
    <definedName name="Varighet">Parametre!$F$4:$F$28</definedName>
  </definedNames>
  <calcPr calcId="125725"/>
</workbook>
</file>

<file path=xl/calcChain.xml><?xml version="1.0" encoding="utf-8"?>
<calcChain xmlns="http://schemas.openxmlformats.org/spreadsheetml/2006/main">
  <c r="L17" i="4"/>
  <c r="M17"/>
  <c r="N17"/>
  <c r="O17"/>
  <c r="L18"/>
  <c r="O18"/>
  <c r="M18"/>
  <c r="N18"/>
  <c r="L19"/>
  <c r="O19"/>
  <c r="M19"/>
  <c r="N19"/>
  <c r="L20"/>
  <c r="O20"/>
  <c r="M20"/>
  <c r="N20"/>
  <c r="L21"/>
  <c r="O21"/>
  <c r="M21"/>
  <c r="N21"/>
  <c r="L22"/>
  <c r="O22"/>
  <c r="M22"/>
  <c r="N22"/>
  <c r="L23"/>
  <c r="O23"/>
  <c r="M23"/>
  <c r="N23"/>
  <c r="L24"/>
  <c r="O24"/>
  <c r="M24"/>
  <c r="N24"/>
  <c r="L25"/>
  <c r="O25"/>
  <c r="M25"/>
  <c r="N25"/>
  <c r="L26"/>
  <c r="O26"/>
  <c r="M26"/>
  <c r="N26"/>
  <c r="L27"/>
  <c r="O27"/>
  <c r="M27"/>
  <c r="N27"/>
  <c r="L28"/>
  <c r="O28"/>
  <c r="M28"/>
  <c r="N28"/>
  <c r="L29"/>
  <c r="O29"/>
  <c r="M29"/>
  <c r="N29"/>
  <c r="L30"/>
  <c r="O30"/>
  <c r="M30"/>
  <c r="N30"/>
  <c r="L31"/>
  <c r="O31"/>
  <c r="M31"/>
  <c r="N31"/>
  <c r="L32"/>
  <c r="O32"/>
  <c r="M32"/>
  <c r="N32"/>
  <c r="L33"/>
  <c r="O33"/>
  <c r="M33"/>
  <c r="N33"/>
  <c r="L34"/>
  <c r="O34"/>
  <c r="M34"/>
  <c r="N34"/>
  <c r="L35"/>
  <c r="O35"/>
  <c r="M35"/>
  <c r="N35"/>
  <c r="L36"/>
  <c r="O36"/>
  <c r="M36"/>
  <c r="N36"/>
  <c r="L37"/>
  <c r="O37"/>
  <c r="M37"/>
  <c r="N37"/>
  <c r="L38"/>
  <c r="O38"/>
  <c r="M38"/>
  <c r="N38"/>
  <c r="L39"/>
  <c r="O39"/>
  <c r="M39"/>
  <c r="N39"/>
  <c r="L40"/>
  <c r="O40"/>
  <c r="M40"/>
  <c r="N40"/>
  <c r="L41"/>
  <c r="O41"/>
  <c r="M41"/>
  <c r="N41"/>
  <c r="L42"/>
  <c r="O42"/>
  <c r="M42"/>
  <c r="N42"/>
  <c r="L43"/>
  <c r="O43"/>
  <c r="M43"/>
  <c r="N43"/>
  <c r="L44"/>
  <c r="O44"/>
  <c r="M44"/>
  <c r="N44"/>
  <c r="L45"/>
  <c r="O45"/>
  <c r="M45"/>
  <c r="N45"/>
  <c r="L46"/>
  <c r="O46"/>
  <c r="M46"/>
  <c r="N46"/>
  <c r="L47"/>
  <c r="O47"/>
  <c r="M47"/>
  <c r="N47"/>
  <c r="L48"/>
  <c r="O48"/>
  <c r="M48"/>
  <c r="N48"/>
  <c r="L49"/>
  <c r="O49"/>
  <c r="M49"/>
  <c r="N49"/>
  <c r="L50"/>
  <c r="O50"/>
  <c r="M50"/>
  <c r="N50"/>
  <c r="L51"/>
  <c r="O51"/>
  <c r="M51"/>
  <c r="N51"/>
  <c r="L52"/>
  <c r="O52"/>
  <c r="M52"/>
  <c r="N52"/>
  <c r="L53"/>
  <c r="O53"/>
  <c r="M53"/>
  <c r="N53"/>
  <c r="L54"/>
  <c r="O54"/>
  <c r="M54"/>
  <c r="N54"/>
  <c r="L55"/>
  <c r="O55"/>
  <c r="M55"/>
  <c r="N55"/>
  <c r="L56"/>
  <c r="O56"/>
  <c r="M56"/>
  <c r="N56"/>
  <c r="L57"/>
  <c r="O57"/>
  <c r="M57"/>
  <c r="N57"/>
  <c r="L58"/>
  <c r="O58"/>
  <c r="M58"/>
  <c r="N58"/>
  <c r="L59"/>
  <c r="O59"/>
  <c r="M59"/>
  <c r="N59"/>
  <c r="L60"/>
  <c r="O60"/>
  <c r="M60"/>
  <c r="N60"/>
  <c r="L61"/>
  <c r="O61"/>
  <c r="M61"/>
  <c r="N61"/>
  <c r="L62"/>
  <c r="O62"/>
  <c r="M62"/>
  <c r="N62"/>
  <c r="L63"/>
  <c r="O63"/>
  <c r="M63"/>
  <c r="N63"/>
  <c r="L64"/>
  <c r="O64"/>
  <c r="M64"/>
  <c r="N64"/>
  <c r="L16"/>
  <c r="L15"/>
  <c r="M16"/>
  <c r="N16"/>
  <c r="H7"/>
  <c r="H8"/>
  <c r="H9"/>
  <c r="H10"/>
  <c r="H11"/>
  <c r="H6"/>
  <c r="E8"/>
  <c r="E9"/>
  <c r="E10"/>
  <c r="E11"/>
  <c r="E7"/>
  <c r="N15"/>
  <c r="O15"/>
  <c r="O11"/>
  <c r="Q39"/>
  <c r="R39"/>
  <c r="P39"/>
  <c r="P40"/>
  <c r="P42"/>
  <c r="Q44"/>
  <c r="P52"/>
  <c r="Q54"/>
  <c r="Q55"/>
  <c r="Q56"/>
  <c r="Q57"/>
  <c r="Q58"/>
  <c r="Q59"/>
  <c r="Q60"/>
  <c r="Q61"/>
  <c r="Q62"/>
  <c r="Q63"/>
  <c r="Q64"/>
  <c r="O16"/>
  <c r="P44"/>
  <c r="P43"/>
  <c r="R44"/>
  <c r="Q52"/>
  <c r="R52"/>
  <c r="Q51"/>
  <c r="Q50"/>
  <c r="Q42"/>
  <c r="R42"/>
  <c r="Q40"/>
  <c r="R40"/>
  <c r="P64"/>
  <c r="R64"/>
  <c r="P63"/>
  <c r="R63"/>
  <c r="P62"/>
  <c r="R62"/>
  <c r="P61"/>
  <c r="R61"/>
  <c r="P60"/>
  <c r="R60"/>
  <c r="P59"/>
  <c r="R59"/>
  <c r="P58"/>
  <c r="R58"/>
  <c r="P57"/>
  <c r="R57"/>
  <c r="P56"/>
  <c r="R56"/>
  <c r="P55"/>
  <c r="R55"/>
  <c r="P54"/>
  <c r="R54"/>
  <c r="P51"/>
  <c r="P50"/>
  <c r="R50"/>
  <c r="Q43"/>
  <c r="R43"/>
  <c r="R51"/>
  <c r="B7"/>
  <c r="A10"/>
  <c r="B10"/>
  <c r="B11"/>
  <c r="Q15"/>
  <c r="M15"/>
  <c r="Q16"/>
  <c r="Q17"/>
  <c r="Q19"/>
  <c r="Q21"/>
  <c r="Q22"/>
  <c r="Q23"/>
  <c r="Q24"/>
  <c r="Q25"/>
  <c r="Q26"/>
  <c r="Q27"/>
  <c r="Q28"/>
  <c r="Q29"/>
  <c r="P30"/>
  <c r="Q30"/>
  <c r="P35"/>
  <c r="P38"/>
  <c r="Q36"/>
  <c r="Q33"/>
  <c r="Q31"/>
  <c r="R30"/>
  <c r="A8"/>
  <c r="P34"/>
  <c r="P33"/>
  <c r="P32"/>
  <c r="P31"/>
  <c r="P29"/>
  <c r="R29"/>
  <c r="P28"/>
  <c r="R28"/>
  <c r="P27"/>
  <c r="R27"/>
  <c r="P26"/>
  <c r="R26"/>
  <c r="P25"/>
  <c r="R25"/>
  <c r="P24"/>
  <c r="R24"/>
  <c r="P23"/>
  <c r="R23"/>
  <c r="P22"/>
  <c r="R22"/>
  <c r="P21"/>
  <c r="R21"/>
  <c r="P20"/>
  <c r="P19"/>
  <c r="R19"/>
  <c r="P18"/>
  <c r="P17"/>
  <c r="R17"/>
  <c r="P16"/>
  <c r="P15"/>
  <c r="B9"/>
  <c r="B8"/>
  <c r="A9"/>
  <c r="R15"/>
  <c r="R16"/>
  <c r="Q18"/>
  <c r="R18"/>
  <c r="P36"/>
  <c r="Q32"/>
  <c r="Q34"/>
  <c r="R34"/>
  <c r="Q38"/>
  <c r="R38"/>
  <c r="Q35"/>
  <c r="R35"/>
  <c r="Q20"/>
  <c r="R20"/>
  <c r="R31"/>
  <c r="R32"/>
  <c r="P37"/>
  <c r="R36"/>
  <c r="Q37"/>
  <c r="R37"/>
  <c r="R33"/>
  <c r="R11"/>
</calcChain>
</file>

<file path=xl/sharedStrings.xml><?xml version="1.0" encoding="utf-8"?>
<sst xmlns="http://schemas.openxmlformats.org/spreadsheetml/2006/main" count="393" uniqueCount="86">
  <si>
    <t>Fornavn</t>
  </si>
  <si>
    <t>Etternavn</t>
  </si>
  <si>
    <t>Annet</t>
  </si>
  <si>
    <t>Grad</t>
  </si>
  <si>
    <t>Option</t>
  </si>
  <si>
    <t>Ja</t>
  </si>
  <si>
    <t>Nei</t>
  </si>
  <si>
    <t>Mat</t>
  </si>
  <si>
    <t>Vanlig</t>
  </si>
  <si>
    <t>Vegetar</t>
  </si>
  <si>
    <t>Allergi</t>
  </si>
  <si>
    <t>Ankomst</t>
  </si>
  <si>
    <t>Avreise</t>
  </si>
  <si>
    <t>Opphold</t>
  </si>
  <si>
    <t>Innkvartering</t>
  </si>
  <si>
    <t>Dager</t>
  </si>
  <si>
    <t>Ledsager</t>
  </si>
  <si>
    <t>Datoer</t>
  </si>
  <si>
    <t>F. dato</t>
  </si>
  <si>
    <t>T-Shirt str</t>
  </si>
  <si>
    <t>T-Shirt</t>
  </si>
  <si>
    <t>S</t>
  </si>
  <si>
    <t>M</t>
  </si>
  <si>
    <t>L</t>
  </si>
  <si>
    <t>XS</t>
  </si>
  <si>
    <t>XL</t>
  </si>
  <si>
    <t>XXL</t>
  </si>
  <si>
    <t>Mu Kup</t>
  </si>
  <si>
    <t>8. Kup</t>
  </si>
  <si>
    <t>7. Kup</t>
  </si>
  <si>
    <t>6. Kup</t>
  </si>
  <si>
    <t>5. Kup</t>
  </si>
  <si>
    <t>4. Kup</t>
  </si>
  <si>
    <t>3. Kup</t>
  </si>
  <si>
    <t>2. Kup</t>
  </si>
  <si>
    <t>1. Kup</t>
  </si>
  <si>
    <t>1. Dan</t>
  </si>
  <si>
    <t>2. Dan</t>
  </si>
  <si>
    <t>1. Poom</t>
  </si>
  <si>
    <t>2. Poom</t>
  </si>
  <si>
    <t>3. Poom</t>
  </si>
  <si>
    <t>3. Dan</t>
  </si>
  <si>
    <t>4. Dan</t>
  </si>
  <si>
    <t>5. Dan</t>
  </si>
  <si>
    <t>6. Dan</t>
  </si>
  <si>
    <t>7. Dan</t>
  </si>
  <si>
    <t>8. Dan</t>
  </si>
  <si>
    <t>9. Dan</t>
  </si>
  <si>
    <t>Sum 2</t>
  </si>
  <si>
    <t>Alder</t>
  </si>
  <si>
    <t>Pris Ikke Medlem</t>
  </si>
  <si>
    <t>Innkvartering 2</t>
  </si>
  <si>
    <t>Betaling pr pers - Ikke Medlem av TTU</t>
  </si>
  <si>
    <t xml:space="preserve">Sum </t>
  </si>
  <si>
    <t>Oppsummering:</t>
  </si>
  <si>
    <t>7-8 år</t>
  </si>
  <si>
    <t>9-11 år</t>
  </si>
  <si>
    <t>12-13 år</t>
  </si>
  <si>
    <t>14-15 år</t>
  </si>
  <si>
    <t>XXXL</t>
  </si>
  <si>
    <t>Klubb</t>
  </si>
  <si>
    <t>Pris</t>
  </si>
  <si>
    <t>2 pers værelse med dusj Barn</t>
  </si>
  <si>
    <t>2 pers værelse med dusj Voksne</t>
  </si>
  <si>
    <t>2 pers værelse uten dusj Barn</t>
  </si>
  <si>
    <t>2 pers værelse uten dusj Voksne</t>
  </si>
  <si>
    <t>4 pers værelse uten dusj Barn</t>
  </si>
  <si>
    <t>4 pers værelse uten dusj Voksne</t>
  </si>
  <si>
    <t>Dagspris Barn u/12år</t>
  </si>
  <si>
    <t>Dagspris Voksne</t>
  </si>
  <si>
    <t>Ledsagere/Foreldre i 2 pers værelse</t>
  </si>
  <si>
    <t>Ledsagere/Foreldre i 4 pers værelse</t>
  </si>
  <si>
    <t>Ledsagere/Foreldre i telt/klasserom</t>
  </si>
  <si>
    <t>Telt/klasserom Barn u/12år</t>
  </si>
  <si>
    <t>Telt/klasserom Voksne</t>
  </si>
  <si>
    <t>- Velg -</t>
  </si>
  <si>
    <t>Påmeldingsliste Grandmaster Cho Sommerfestival 2011</t>
  </si>
  <si>
    <t>Min klubb</t>
  </si>
  <si>
    <t>Ola</t>
  </si>
  <si>
    <t>Nordmann</t>
  </si>
  <si>
    <t xml:space="preserve">Påmeliding og betaling må være samlet for hver klubb. </t>
  </si>
  <si>
    <t>Innbetaling til kontonummer 3624.53.91786</t>
  </si>
  <si>
    <t>SWIFT/BIC</t>
  </si>
  <si>
    <t>SPAVNOBB</t>
  </si>
  <si>
    <t>IBAN</t>
  </si>
  <si>
    <t>NO3036245391786</t>
  </si>
</sst>
</file>

<file path=xl/styles.xml><?xml version="1.0" encoding="utf-8"?>
<styleSheet xmlns="http://schemas.openxmlformats.org/spreadsheetml/2006/main">
  <numFmts count="6">
    <numFmt numFmtId="6" formatCode="&quot;kr&quot;\ #,##0;[Red]&quot;kr&quot;\ \-#,##0"/>
    <numFmt numFmtId="179" formatCode="_(* #,##0.00_);_(* \(#,##0.00\);_(* &quot;-&quot;??_);_(@_)"/>
    <numFmt numFmtId="185" formatCode="d/m/yy;@"/>
    <numFmt numFmtId="187" formatCode="&quot;kr&quot;\ #,##0"/>
    <numFmt numFmtId="190" formatCode="dd/mm/yy;@"/>
    <numFmt numFmtId="192" formatCode="[$-414]d/\ mmmm;@"/>
  </numFmts>
  <fonts count="20">
    <font>
      <sz val="10"/>
      <name val="Tahoma"/>
    </font>
    <font>
      <b/>
      <sz val="10"/>
      <name val="Arial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i/>
      <sz val="14"/>
      <name val="Arial"/>
      <family val="2"/>
    </font>
    <font>
      <sz val="10"/>
      <color indexed="17"/>
      <name val="Arial"/>
      <family val="2"/>
    </font>
    <font>
      <sz val="10"/>
      <color theme="2" tint="-0.74999237037263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u/>
      <sz val="14"/>
      <color theme="0"/>
      <name val="Arial"/>
      <family val="2"/>
    </font>
    <font>
      <sz val="10"/>
      <color theme="0" tint="-0.14999847407452621"/>
      <name val="Arial"/>
      <family val="2"/>
    </font>
    <font>
      <b/>
      <sz val="1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/>
      </bottom>
      <diagonal/>
    </border>
    <border>
      <left/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</borders>
  <cellStyleXfs count="3">
    <xf numFmtId="0" fontId="0" fillId="0" borderId="0"/>
    <xf numFmtId="0" fontId="3" fillId="0" borderId="0"/>
    <xf numFmtId="179" fontId="1" fillId="0" borderId="0" applyFont="0" applyFill="0" applyBorder="0" applyAlignment="0" applyProtection="0"/>
  </cellStyleXfs>
  <cellXfs count="122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185" fontId="5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87" fontId="5" fillId="0" borderId="0" xfId="0" applyNumberFormat="1" applyFont="1" applyBorder="1"/>
    <xf numFmtId="0" fontId="5" fillId="0" borderId="5" xfId="0" applyFont="1" applyBorder="1"/>
    <xf numFmtId="0" fontId="4" fillId="0" borderId="0" xfId="0" applyFont="1" applyBorder="1"/>
    <xf numFmtId="187" fontId="5" fillId="0" borderId="6" xfId="0" applyNumberFormat="1" applyFont="1" applyBorder="1"/>
    <xf numFmtId="192" fontId="5" fillId="0" borderId="0" xfId="0" applyNumberFormat="1" applyFont="1" applyBorder="1"/>
    <xf numFmtId="0" fontId="5" fillId="0" borderId="1" xfId="0" applyFont="1" applyBorder="1"/>
    <xf numFmtId="0" fontId="8" fillId="0" borderId="0" xfId="0" applyFont="1" applyAlignment="1"/>
    <xf numFmtId="0" fontId="5" fillId="0" borderId="0" xfId="0" applyFont="1" applyAlignment="1"/>
    <xf numFmtId="0" fontId="4" fillId="0" borderId="1" xfId="0" applyFont="1" applyFill="1" applyBorder="1" applyAlignment="1">
      <alignment horizontal="center"/>
    </xf>
    <xf numFmtId="192" fontId="5" fillId="0" borderId="7" xfId="0" applyNumberFormat="1" applyFont="1" applyBorder="1"/>
    <xf numFmtId="0" fontId="5" fillId="0" borderId="8" xfId="0" applyFont="1" applyBorder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/>
    </xf>
    <xf numFmtId="179" fontId="9" fillId="0" borderId="0" xfId="2" applyFont="1" applyAlignment="1">
      <alignment horizontal="left"/>
    </xf>
    <xf numFmtId="179" fontId="9" fillId="0" borderId="0" xfId="2" applyFont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/>
    <xf numFmtId="0" fontId="3" fillId="0" borderId="8" xfId="0" applyFont="1" applyBorder="1"/>
    <xf numFmtId="187" fontId="3" fillId="0" borderId="6" xfId="0" applyNumberFormat="1" applyFont="1" applyBorder="1"/>
    <xf numFmtId="0" fontId="3" fillId="0" borderId="0" xfId="0" applyFont="1" applyBorder="1"/>
    <xf numFmtId="6" fontId="4" fillId="0" borderId="0" xfId="0" applyNumberFormat="1" applyFont="1" applyBorder="1"/>
    <xf numFmtId="179" fontId="3" fillId="0" borderId="6" xfId="2" applyFont="1" applyBorder="1"/>
    <xf numFmtId="179" fontId="3" fillId="0" borderId="6" xfId="2" applyFont="1" applyBorder="1" applyAlignment="1"/>
    <xf numFmtId="0" fontId="3" fillId="0" borderId="0" xfId="0" quotePrefix="1" applyFont="1" applyAlignment="1"/>
    <xf numFmtId="179" fontId="13" fillId="4" borderId="6" xfId="2" applyFont="1" applyFill="1" applyBorder="1"/>
    <xf numFmtId="179" fontId="3" fillId="4" borderId="6" xfId="2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4" fillId="6" borderId="9" xfId="0" applyFont="1" applyFill="1" applyBorder="1" applyAlignment="1"/>
    <xf numFmtId="0" fontId="3" fillId="4" borderId="6" xfId="0" applyFont="1" applyFill="1" applyBorder="1"/>
    <xf numFmtId="190" fontId="5" fillId="4" borderId="6" xfId="0" applyNumberFormat="1" applyFont="1" applyFill="1" applyBorder="1"/>
    <xf numFmtId="49" fontId="5" fillId="4" borderId="6" xfId="0" applyNumberFormat="1" applyFont="1" applyFill="1" applyBorder="1" applyAlignment="1">
      <alignment horizontal="center"/>
    </xf>
    <xf numFmtId="192" fontId="5" fillId="4" borderId="6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5" fillId="4" borderId="6" xfId="1" applyFont="1" applyFill="1" applyBorder="1" applyAlignment="1">
      <alignment horizontal="center"/>
    </xf>
    <xf numFmtId="1" fontId="5" fillId="4" borderId="6" xfId="0" applyNumberFormat="1" applyFont="1" applyFill="1" applyBorder="1"/>
    <xf numFmtId="0" fontId="3" fillId="5" borderId="6" xfId="0" applyFont="1" applyFill="1" applyBorder="1"/>
    <xf numFmtId="179" fontId="13" fillId="5" borderId="6" xfId="2" applyFont="1" applyFill="1" applyBorder="1"/>
    <xf numFmtId="179" fontId="3" fillId="5" borderId="6" xfId="2" applyFont="1" applyFill="1" applyBorder="1" applyAlignment="1">
      <alignment horizontal="center"/>
    </xf>
    <xf numFmtId="1" fontId="5" fillId="5" borderId="6" xfId="0" applyNumberFormat="1" applyFont="1" applyFill="1" applyBorder="1"/>
    <xf numFmtId="0" fontId="5" fillId="5" borderId="6" xfId="0" applyFont="1" applyFill="1" applyBorder="1"/>
    <xf numFmtId="0" fontId="3" fillId="0" borderId="3" xfId="0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5" xfId="0" applyFont="1" applyBorder="1"/>
    <xf numFmtId="0" fontId="14" fillId="6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4" borderId="1" xfId="0" applyFont="1" applyFill="1" applyBorder="1"/>
    <xf numFmtId="190" fontId="5" fillId="4" borderId="1" xfId="0" applyNumberFormat="1" applyFont="1" applyFill="1" applyBorder="1"/>
    <xf numFmtId="49" fontId="5" fillId="4" borderId="1" xfId="0" applyNumberFormat="1" applyFont="1" applyFill="1" applyBorder="1" applyAlignment="1">
      <alignment horizontal="center"/>
    </xf>
    <xf numFmtId="192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1" applyFont="1" applyFill="1" applyBorder="1" applyAlignment="1">
      <alignment horizontal="center"/>
    </xf>
    <xf numFmtId="1" fontId="5" fillId="4" borderId="1" xfId="0" applyNumberFormat="1" applyFont="1" applyFill="1" applyBorder="1"/>
    <xf numFmtId="179" fontId="13" fillId="4" borderId="1" xfId="2" applyFont="1" applyFill="1" applyBorder="1"/>
    <xf numFmtId="179" fontId="3" fillId="4" borderId="1" xfId="2" applyFont="1" applyFill="1" applyBorder="1" applyAlignment="1">
      <alignment horizontal="center"/>
    </xf>
    <xf numFmtId="0" fontId="15" fillId="6" borderId="14" xfId="0" applyFont="1" applyFill="1" applyBorder="1" applyAlignment="1">
      <alignment horizontal="left"/>
    </xf>
    <xf numFmtId="0" fontId="16" fillId="6" borderId="15" xfId="0" applyFont="1" applyFill="1" applyBorder="1"/>
    <xf numFmtId="0" fontId="16" fillId="6" borderId="15" xfId="0" applyFont="1" applyFill="1" applyBorder="1" applyAlignment="1">
      <alignment horizontal="center"/>
    </xf>
    <xf numFmtId="0" fontId="17" fillId="6" borderId="15" xfId="1" applyFont="1" applyFill="1" applyBorder="1" applyAlignment="1">
      <alignment horizontal="center"/>
    </xf>
    <xf numFmtId="187" fontId="16" fillId="6" borderId="15" xfId="0" quotePrefix="1" applyNumberFormat="1" applyFont="1" applyFill="1" applyBorder="1"/>
    <xf numFmtId="0" fontId="16" fillId="6" borderId="16" xfId="0" applyFont="1" applyFill="1" applyBorder="1"/>
    <xf numFmtId="0" fontId="5" fillId="0" borderId="17" xfId="0" applyFont="1" applyBorder="1"/>
    <xf numFmtId="0" fontId="7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0" borderId="18" xfId="0" applyFont="1" applyBorder="1"/>
    <xf numFmtId="0" fontId="11" fillId="0" borderId="0" xfId="0" applyFont="1" applyBorder="1" applyAlignment="1">
      <alignment horizontal="left"/>
    </xf>
    <xf numFmtId="185" fontId="5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179" fontId="9" fillId="0" borderId="18" xfId="2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87" fontId="5" fillId="0" borderId="0" xfId="0" applyNumberFormat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14" fillId="6" borderId="19" xfId="0" applyFont="1" applyFill="1" applyBorder="1" applyAlignment="1">
      <alignment horizontal="left"/>
    </xf>
    <xf numFmtId="0" fontId="14" fillId="6" borderId="19" xfId="1" applyFont="1" applyFill="1" applyBorder="1" applyAlignment="1">
      <alignment horizontal="center"/>
    </xf>
    <xf numFmtId="14" fontId="19" fillId="6" borderId="19" xfId="0" applyNumberFormat="1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/>
    </xf>
    <xf numFmtId="0" fontId="19" fillId="0" borderId="17" xfId="0" applyFont="1" applyBorder="1"/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/>
    <xf numFmtId="190" fontId="5" fillId="5" borderId="6" xfId="0" applyNumberFormat="1" applyFont="1" applyFill="1" applyBorder="1"/>
    <xf numFmtId="49" fontId="5" fillId="5" borderId="6" xfId="0" applyNumberFormat="1" applyFont="1" applyFill="1" applyBorder="1" applyAlignment="1">
      <alignment horizontal="center"/>
    </xf>
    <xf numFmtId="192" fontId="5" fillId="5" borderId="6" xfId="0" applyNumberFormat="1" applyFont="1" applyFill="1" applyBorder="1" applyAlignment="1">
      <alignment horizontal="center"/>
    </xf>
    <xf numFmtId="0" fontId="14" fillId="6" borderId="24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3">
    <cellStyle name="Normal" xfId="0" builtinId="0"/>
    <cellStyle name="Normal_Ark2" xfId="1"/>
    <cellStyle name="Tusenskille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i2\bjosul\Textdata\BJORN\TKD\TTU\Sommerleir\2007\P&#229;meldinger\PameldCentr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i2\bjosul\Textdata\BJORN\TKD\TTU\Sommerleir\2009\P&#229;melding%202009\Moss3%20-%20P&#229;meldingsskjema09_mt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ir/Downloads/P&#229;meldingsskjema%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åmelding"/>
      <sheetName val="Oppsummering"/>
      <sheetName val="Priser"/>
      <sheetName val="Parametre"/>
    </sheetNames>
    <sheetDataSet>
      <sheetData sheetId="0"/>
      <sheetData sheetId="1"/>
      <sheetData sheetId="2"/>
      <sheetData sheetId="3">
        <row r="4">
          <cell r="B4" t="str">
            <v>Skole</v>
          </cell>
        </row>
        <row r="5">
          <cell r="B5" t="str">
            <v>Telt/Annet</v>
          </cell>
        </row>
        <row r="6">
          <cell r="B6" t="str">
            <v>4 Manns</v>
          </cell>
        </row>
        <row r="7">
          <cell r="B7" t="str">
            <v>2 Manns u/dusj</v>
          </cell>
        </row>
        <row r="8">
          <cell r="B8" t="str">
            <v>2 Manns m/dusj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ering"/>
      <sheetName val="Priser"/>
      <sheetName val="Parametre"/>
    </sheetNames>
    <sheetDataSet>
      <sheetData sheetId="0"/>
      <sheetData sheetId="1"/>
      <sheetData sheetId="2">
        <row r="4">
          <cell r="A4" t="str">
            <v>Ja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lubboversikt"/>
      <sheetName val="Registrering"/>
      <sheetName val="Parametre"/>
      <sheetName val="Barn"/>
      <sheetName val="Tskjorter"/>
    </sheetNames>
    <sheetDataSet>
      <sheetData sheetId="0"/>
      <sheetData sheetId="1"/>
      <sheetData sheetId="2">
        <row r="1">
          <cell r="A1" t="str">
            <v>2 pers værelse med dusj Barn</v>
          </cell>
          <cell r="B1">
            <v>2600</v>
          </cell>
        </row>
        <row r="2">
          <cell r="A2" t="str">
            <v>2 pers værelse med dusj Voksne</v>
          </cell>
          <cell r="B2">
            <v>3200</v>
          </cell>
        </row>
        <row r="3">
          <cell r="A3" t="str">
            <v>2 pers værelse uten dusj Barn</v>
          </cell>
          <cell r="B3">
            <v>2400</v>
          </cell>
        </row>
        <row r="4">
          <cell r="A4" t="str">
            <v>2 pers værelse uten dusj Voksne</v>
          </cell>
          <cell r="B4">
            <v>2900</v>
          </cell>
        </row>
        <row r="5">
          <cell r="A5" t="str">
            <v>4 pers værelse uten dusj Barn</v>
          </cell>
          <cell r="B5">
            <v>2000</v>
          </cell>
        </row>
        <row r="6">
          <cell r="A6" t="str">
            <v>4 pers værelse uten dusj Voksne</v>
          </cell>
          <cell r="B6">
            <v>2700</v>
          </cell>
        </row>
        <row r="7">
          <cell r="A7" t="str">
            <v>Dagspris Barn u/12år</v>
          </cell>
          <cell r="B7">
            <v>450</v>
          </cell>
        </row>
        <row r="8">
          <cell r="A8" t="str">
            <v>Dagspris Voksne</v>
          </cell>
          <cell r="B8">
            <v>650</v>
          </cell>
        </row>
        <row r="9">
          <cell r="A9" t="str">
            <v>Ledsagere/Foreldre i 2 pers værelse</v>
          </cell>
          <cell r="B9">
            <v>2500</v>
          </cell>
        </row>
        <row r="10">
          <cell r="A10" t="str">
            <v>Ledsagere/Foreldre i 4 pers værelse</v>
          </cell>
          <cell r="B10">
            <v>2350</v>
          </cell>
        </row>
        <row r="11">
          <cell r="A11" t="str">
            <v>Ledsagere/Foreldre i telt/klasserom</v>
          </cell>
          <cell r="B11">
            <v>1600</v>
          </cell>
        </row>
        <row r="12">
          <cell r="A12" t="str">
            <v>Telt/klasserom Barn u/12år</v>
          </cell>
          <cell r="B12">
            <v>1700</v>
          </cell>
        </row>
        <row r="13">
          <cell r="A13" t="str">
            <v>Telt/klasserom Voksne</v>
          </cell>
          <cell r="B13">
            <v>2200</v>
          </cell>
        </row>
        <row r="15">
          <cell r="A15"/>
          <cell r="B15"/>
        </row>
        <row r="16">
          <cell r="A16"/>
          <cell r="B16"/>
        </row>
        <row r="18">
          <cell r="A18"/>
          <cell r="B18"/>
        </row>
        <row r="19">
          <cell r="A19"/>
          <cell r="B19"/>
        </row>
        <row r="20">
          <cell r="A20"/>
          <cell r="B20"/>
        </row>
        <row r="21">
          <cell r="A21"/>
          <cell r="B21"/>
        </row>
        <row r="22">
          <cell r="A22"/>
          <cell r="B22"/>
        </row>
        <row r="23">
          <cell r="A23"/>
          <cell r="B23"/>
        </row>
        <row r="24">
          <cell r="A24"/>
          <cell r="B24"/>
        </row>
        <row r="25">
          <cell r="A25"/>
          <cell r="B25"/>
        </row>
        <row r="26">
          <cell r="A26"/>
          <cell r="B26"/>
        </row>
        <row r="27">
          <cell r="A27"/>
          <cell r="B27"/>
        </row>
        <row r="28">
          <cell r="A28" t="str">
            <v>Dagspris Voksne</v>
          </cell>
          <cell r="B28">
            <v>650</v>
          </cell>
        </row>
        <row r="29">
          <cell r="A29" t="str">
            <v>Ledsagere/Foreldre i 2 pers værelse</v>
          </cell>
          <cell r="B29">
            <v>2500</v>
          </cell>
        </row>
        <row r="30">
          <cell r="A30" t="str">
            <v>Ledsagere/Foreldre i 4 pers værelse</v>
          </cell>
          <cell r="B30">
            <v>2350</v>
          </cell>
        </row>
        <row r="31">
          <cell r="A31" t="str">
            <v>Ledsagere/Foreldre i telt/klasserom</v>
          </cell>
          <cell r="B31">
            <v>1600</v>
          </cell>
        </row>
        <row r="32">
          <cell r="A32" t="str">
            <v>Telt/klasserom Barn u/12år</v>
          </cell>
          <cell r="B32">
            <v>1700</v>
          </cell>
        </row>
        <row r="33">
          <cell r="A33" t="str">
            <v>Telt/klasserom Voksne</v>
          </cell>
          <cell r="B33">
            <v>2200</v>
          </cell>
        </row>
        <row r="35">
          <cell r="A35"/>
          <cell r="B35"/>
        </row>
        <row r="36">
          <cell r="A36"/>
          <cell r="B36"/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BN64"/>
  <sheetViews>
    <sheetView tabSelected="1" zoomScale="80" zoomScaleNormal="80" workbookViewId="0">
      <pane ySplit="14" topLeftCell="A15" activePane="bottomLeft" state="frozen"/>
      <selection activeCell="E34" sqref="E34"/>
      <selection pane="bottomLeft" activeCell="A15" sqref="A15"/>
    </sheetView>
  </sheetViews>
  <sheetFormatPr baseColWidth="10" defaultRowHeight="12.75"/>
  <cols>
    <col min="1" max="1" width="11.42578125" style="1"/>
    <col min="2" max="2" width="17.28515625" style="1" customWidth="1"/>
    <col min="3" max="3" width="17.85546875" style="1" customWidth="1"/>
    <col min="4" max="4" width="12" style="1" customWidth="1"/>
    <col min="5" max="5" width="12.85546875" style="4" customWidth="1"/>
    <col min="6" max="6" width="14" style="4" customWidth="1"/>
    <col min="7" max="7" width="10.7109375" style="6" bestFit="1" customWidth="1"/>
    <col min="8" max="8" width="10.28515625" style="6" customWidth="1"/>
    <col min="9" max="9" width="36.28515625" style="1" customWidth="1"/>
    <col min="10" max="10" width="9.42578125" style="4" customWidth="1"/>
    <col min="11" max="11" width="10.7109375" style="1" bestFit="1" customWidth="1"/>
    <col min="12" max="12" width="7.7109375" style="1" customWidth="1"/>
    <col min="13" max="13" width="11.7109375" style="1" customWidth="1"/>
    <col min="14" max="14" width="11" style="1" hidden="1" customWidth="1"/>
    <col min="15" max="15" width="14" style="1" customWidth="1"/>
    <col min="16" max="16" width="13.140625" style="1" hidden="1" customWidth="1"/>
    <col min="17" max="17" width="16.42578125" style="1" hidden="1" customWidth="1"/>
    <col min="18" max="18" width="15.85546875" style="1" hidden="1" customWidth="1"/>
    <col min="19" max="19" width="12.42578125" style="1" customWidth="1"/>
    <col min="20" max="20" width="10.7109375" style="1" customWidth="1"/>
    <col min="21" max="16384" width="11.42578125" style="1"/>
  </cols>
  <sheetData>
    <row r="1" spans="1:66" ht="30" customHeight="1">
      <c r="A1" s="72" t="s">
        <v>76</v>
      </c>
      <c r="B1" s="73"/>
      <c r="C1" s="73"/>
      <c r="D1" s="73"/>
      <c r="E1" s="74"/>
      <c r="F1" s="74"/>
      <c r="G1" s="73"/>
      <c r="H1" s="73"/>
      <c r="I1" s="73"/>
      <c r="J1" s="75"/>
      <c r="K1" s="76"/>
      <c r="L1" s="73"/>
      <c r="M1" s="73"/>
      <c r="N1" s="73"/>
      <c r="O1" s="77"/>
    </row>
    <row r="2" spans="1:66" ht="18">
      <c r="A2" s="78"/>
      <c r="B2" s="79"/>
      <c r="C2" s="2"/>
      <c r="D2" s="2"/>
      <c r="E2" s="3"/>
      <c r="F2" s="3"/>
      <c r="G2" s="2"/>
      <c r="H2" s="2"/>
      <c r="I2" s="2"/>
      <c r="J2" s="80"/>
      <c r="K2" s="36"/>
      <c r="L2" s="2"/>
      <c r="M2" s="36"/>
      <c r="N2" s="36"/>
      <c r="O2" s="81"/>
    </row>
    <row r="3" spans="1:66" ht="18">
      <c r="A3" s="98" t="s">
        <v>80</v>
      </c>
      <c r="B3" s="79"/>
      <c r="C3" s="15"/>
      <c r="D3" s="15"/>
      <c r="E3" s="1"/>
      <c r="F3" s="99" t="s">
        <v>82</v>
      </c>
      <c r="G3" s="100" t="s">
        <v>83</v>
      </c>
      <c r="H3" s="2"/>
      <c r="I3" s="2"/>
      <c r="J3" s="80"/>
      <c r="K3" s="36"/>
      <c r="L3" s="2"/>
      <c r="M3" s="36"/>
      <c r="N3" s="36"/>
      <c r="O3" s="81"/>
    </row>
    <row r="4" spans="1:66" ht="18">
      <c r="A4" s="98" t="s">
        <v>81</v>
      </c>
      <c r="B4" s="79"/>
      <c r="C4" s="15"/>
      <c r="D4" s="15"/>
      <c r="E4" s="1"/>
      <c r="F4" s="99" t="s">
        <v>84</v>
      </c>
      <c r="G4" s="101" t="s">
        <v>85</v>
      </c>
      <c r="H4" s="2"/>
      <c r="I4" s="2"/>
      <c r="J4" s="80"/>
      <c r="K4" s="36"/>
      <c r="L4" s="2"/>
      <c r="M4" s="36"/>
      <c r="N4" s="36"/>
      <c r="O4" s="81"/>
    </row>
    <row r="5" spans="1:66" ht="18">
      <c r="A5" s="78"/>
      <c r="B5" s="79"/>
      <c r="C5" s="2"/>
      <c r="D5" s="2"/>
      <c r="E5" s="3"/>
      <c r="F5" s="3"/>
      <c r="G5" s="2"/>
      <c r="H5" s="2"/>
      <c r="I5" s="2"/>
      <c r="J5" s="80"/>
      <c r="K5" s="36"/>
      <c r="L5" s="2"/>
      <c r="M5" s="36"/>
      <c r="N5" s="36"/>
      <c r="O5" s="81"/>
    </row>
    <row r="6" spans="1:66" ht="18.75">
      <c r="A6" s="78"/>
      <c r="B6" s="82" t="s">
        <v>54</v>
      </c>
      <c r="C6" s="83"/>
      <c r="D6" s="84"/>
      <c r="E6" s="84"/>
      <c r="F6" s="2"/>
      <c r="G6" s="84"/>
      <c r="H6" s="85" t="str">
        <f>"Ant. T-Skjorter str "&amp;Parametre!H11&amp;": "&amp;COUNTIF(F$12:F$298,Parametre!H11)</f>
        <v>Ant. T-Skjorter str S: 0</v>
      </c>
      <c r="I6" s="84"/>
      <c r="J6" s="3"/>
      <c r="K6" s="85"/>
      <c r="L6" s="85"/>
      <c r="M6" s="85"/>
      <c r="N6" s="2"/>
      <c r="O6" s="86"/>
      <c r="P6" s="25"/>
      <c r="Q6" s="25"/>
      <c r="R6" s="25"/>
    </row>
    <row r="7" spans="1:66" s="24" customFormat="1">
      <c r="A7" s="87"/>
      <c r="B7" s="85" t="str">
        <f>"Antall påmeldte "&amp;COUNTIF(B15:B298,"*")</f>
        <v>Antall påmeldte 1</v>
      </c>
      <c r="C7" s="85"/>
      <c r="D7" s="85"/>
      <c r="E7" s="85" t="str">
        <f>"Ant. T-Skjorter str "&amp;Parametre!H6&amp;": "&amp;COUNTIF($F$15:$F$298,Parametre!H6)</f>
        <v>Ant. T-Skjorter str 7-8 år: 0</v>
      </c>
      <c r="F7" s="85"/>
      <c r="G7" s="85"/>
      <c r="H7" s="85" t="str">
        <f>"Ant. T-Skjorter str "&amp;Parametre!H12&amp;": "&amp;COUNTIF(F$12:F$298,Parametre!H12)</f>
        <v>Ant. T-Skjorter str M: 0</v>
      </c>
      <c r="I7" s="85"/>
      <c r="J7" s="85"/>
      <c r="K7" s="85"/>
      <c r="L7" s="85"/>
      <c r="M7" s="85"/>
      <c r="N7" s="85"/>
      <c r="O7" s="88"/>
    </row>
    <row r="8" spans="1:66" s="24" customFormat="1">
      <c r="A8" s="89">
        <f>COUNTIF(M15:M298,"&lt;=15")</f>
        <v>0</v>
      </c>
      <c r="B8" s="85" t="str">
        <f>"Antall Barn "&amp;COUNTIF(M15:M298,"&lt;=15")</f>
        <v>Antall Barn 0</v>
      </c>
      <c r="C8" s="85"/>
      <c r="D8" s="85"/>
      <c r="E8" s="85" t="str">
        <f>"Ant. T-Skjorter str "&amp;Parametre!H7&amp;": "&amp;COUNTIF($F$15:$F$298,Parametre!H7)</f>
        <v>Ant. T-Skjorter str 9-11 år: 0</v>
      </c>
      <c r="F8" s="85"/>
      <c r="G8" s="85"/>
      <c r="H8" s="85" t="str">
        <f>"Ant. T-Skjorter str "&amp;Parametre!H13&amp;": "&amp;COUNTIF(F$12:F$298,Parametre!H13)</f>
        <v>Ant. T-Skjorter str L: 1</v>
      </c>
      <c r="I8" s="85"/>
      <c r="J8" s="85"/>
      <c r="K8" s="85"/>
      <c r="L8" s="85"/>
      <c r="M8" s="85"/>
      <c r="N8" s="85"/>
      <c r="O8" s="88"/>
    </row>
    <row r="9" spans="1:66" s="24" customFormat="1">
      <c r="A9" s="89">
        <f>+COUNTIF(M15:M298,"&gt;15")</f>
        <v>1</v>
      </c>
      <c r="B9" s="85" t="str">
        <f>"Antall Voksne "&amp;COUNTIF(M15:M298,"&gt;15")</f>
        <v>Antall Voksne 1</v>
      </c>
      <c r="C9" s="85"/>
      <c r="D9" s="85"/>
      <c r="E9" s="85" t="str">
        <f>"Ant. T-Skjorter str "&amp;Parametre!H8&amp;": "&amp;COUNTIF($F$15:$F$298,Parametre!H8)</f>
        <v>Ant. T-Skjorter str 12-13 år: 0</v>
      </c>
      <c r="F9" s="85"/>
      <c r="G9" s="85"/>
      <c r="H9" s="85" t="str">
        <f>"Ant. T-Skjorter str "&amp;Parametre!H14&amp;": "&amp;COUNTIF(F$12:F$298,Parametre!H14)</f>
        <v>Ant. T-Skjorter str XL: 0</v>
      </c>
      <c r="I9" s="85"/>
      <c r="J9" s="85"/>
      <c r="K9" s="85"/>
      <c r="L9" s="85"/>
      <c r="M9" s="85"/>
      <c r="N9" s="85"/>
      <c r="O9" s="88"/>
    </row>
    <row r="10" spans="1:66" s="24" customFormat="1">
      <c r="A10" s="89">
        <f>COUNTIF(K15:K298,"Ja")</f>
        <v>0</v>
      </c>
      <c r="B10" s="85" t="str">
        <f>"Antall Ledsagere "&amp;COUNTIF(K15:K298,"Ja")</f>
        <v>Antall Ledsagere 0</v>
      </c>
      <c r="C10" s="85"/>
      <c r="D10" s="85"/>
      <c r="E10" s="85" t="str">
        <f>"Ant. T-Skjorter str "&amp;Parametre!H9&amp;": "&amp;COUNTIF($F$15:$F$298,Parametre!H9)</f>
        <v>Ant. T-Skjorter str 14-15 år: 0</v>
      </c>
      <c r="F10" s="85"/>
      <c r="G10" s="85"/>
      <c r="H10" s="85" t="str">
        <f>"Ant. T-Skjorter str "&amp;Parametre!H15&amp;": "&amp;COUNTIF(F$12:F$298,Parametre!H15)</f>
        <v>Ant. T-Skjorter str XXL: 0</v>
      </c>
      <c r="I10" s="85"/>
      <c r="J10" s="85"/>
      <c r="K10" s="85"/>
      <c r="L10" s="85"/>
      <c r="M10" s="85"/>
      <c r="N10" s="85"/>
      <c r="O10" s="88"/>
    </row>
    <row r="11" spans="1:66" s="24" customFormat="1" ht="15.75" customHeight="1">
      <c r="A11" s="87"/>
      <c r="B11" s="85" t="str">
        <f>"Mat: Vanlig "&amp;COUNTIF(J15:J298,"Vanlig")&amp;" Vegetar "&amp;COUNTIF(J15:J298,"Vegetar")&amp;" Allergi "&amp;COUNTIF(J15:J298,"Allergi")</f>
        <v>Mat: Vanlig 2 Vegetar 0 Allergi 0</v>
      </c>
      <c r="C11" s="85"/>
      <c r="D11" s="85"/>
      <c r="E11" s="85" t="str">
        <f>"Ant. T-Skjorter str "&amp;Parametre!H10&amp;": "&amp;COUNTIF($F$15:$F$298,Parametre!H10)</f>
        <v>Ant. T-Skjorter str XS: 0</v>
      </c>
      <c r="F11" s="85"/>
      <c r="G11" s="85"/>
      <c r="H11" s="85" t="str">
        <f>"Ant. T-Skjorter str "&amp;Parametre!H16&amp;": "&amp;COUNTIF(F$12:F$298,Parametre!H16)</f>
        <v>Ant. T-Skjorter str XXXL: 0</v>
      </c>
      <c r="I11" s="85"/>
      <c r="J11" s="85"/>
      <c r="K11" s="85"/>
      <c r="L11" s="85"/>
      <c r="M11" s="84" t="s">
        <v>53</v>
      </c>
      <c r="N11" s="85"/>
      <c r="O11" s="90">
        <f>SUM(O15:O298)</f>
        <v>2200</v>
      </c>
      <c r="Q11" s="28" t="s">
        <v>53</v>
      </c>
      <c r="R11" s="27">
        <f>SUM(R15:R64)</f>
        <v>2000</v>
      </c>
    </row>
    <row r="12" spans="1:66" s="24" customFormat="1" ht="12.75" customHeight="1">
      <c r="A12" s="87"/>
      <c r="B12" s="91"/>
      <c r="C12" s="85"/>
      <c r="D12" s="92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8"/>
    </row>
    <row r="13" spans="1:66" ht="18.75" customHeight="1">
      <c r="A13" s="105" t="s">
        <v>60</v>
      </c>
      <c r="B13" s="107" t="s">
        <v>0</v>
      </c>
      <c r="C13" s="109" t="s">
        <v>1</v>
      </c>
      <c r="D13" s="109" t="s">
        <v>18</v>
      </c>
      <c r="E13" s="109" t="s">
        <v>3</v>
      </c>
      <c r="F13" s="111" t="s">
        <v>19</v>
      </c>
      <c r="G13" s="116" t="s">
        <v>13</v>
      </c>
      <c r="H13" s="117"/>
      <c r="I13" s="117"/>
      <c r="J13" s="118"/>
      <c r="K13" s="113" t="s">
        <v>16</v>
      </c>
      <c r="L13" s="113" t="s">
        <v>15</v>
      </c>
      <c r="M13" s="60" t="s">
        <v>49</v>
      </c>
      <c r="N13" s="44"/>
      <c r="O13" s="119" t="s">
        <v>61</v>
      </c>
      <c r="P13" s="115" t="s">
        <v>52</v>
      </c>
      <c r="Q13" s="115"/>
      <c r="R13" s="115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s="4" customFormat="1" ht="13.5" thickBot="1">
      <c r="A14" s="106"/>
      <c r="B14" s="108"/>
      <c r="C14" s="110"/>
      <c r="D14" s="110"/>
      <c r="E14" s="110"/>
      <c r="F14" s="112"/>
      <c r="G14" s="94" t="s">
        <v>11</v>
      </c>
      <c r="H14" s="94" t="s">
        <v>12</v>
      </c>
      <c r="I14" s="94" t="s">
        <v>14</v>
      </c>
      <c r="J14" s="95" t="s">
        <v>7</v>
      </c>
      <c r="K14" s="114"/>
      <c r="L14" s="114"/>
      <c r="M14" s="96">
        <v>40544</v>
      </c>
      <c r="N14" s="97" t="s">
        <v>14</v>
      </c>
      <c r="O14" s="120"/>
      <c r="P14" s="62" t="s">
        <v>51</v>
      </c>
      <c r="Q14" s="26" t="s">
        <v>50</v>
      </c>
      <c r="R14" s="61" t="s">
        <v>48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6.5" customHeight="1">
      <c r="A15" s="63" t="s">
        <v>77</v>
      </c>
      <c r="B15" s="63" t="s">
        <v>78</v>
      </c>
      <c r="C15" s="63" t="s">
        <v>79</v>
      </c>
      <c r="D15" s="64">
        <v>28713</v>
      </c>
      <c r="E15" s="65" t="s">
        <v>30</v>
      </c>
      <c r="F15" s="65" t="s">
        <v>23</v>
      </c>
      <c r="G15" s="66">
        <v>40721</v>
      </c>
      <c r="H15" s="66">
        <v>40725</v>
      </c>
      <c r="I15" s="67" t="s">
        <v>74</v>
      </c>
      <c r="J15" s="68" t="s">
        <v>8</v>
      </c>
      <c r="K15" s="67"/>
      <c r="L15" s="69">
        <f>IF(G15="- Velg -","",H15-G15+1)</f>
        <v>5</v>
      </c>
      <c r="M15" s="69">
        <f>IF(D15="","",(M$14-D15)/365)</f>
        <v>32.413698630136984</v>
      </c>
      <c r="N15" s="70">
        <f>VLOOKUP(I15,[3]Parametre!A$1:B$48,2)</f>
        <v>2200</v>
      </c>
      <c r="O15" s="71">
        <f>IF(L15="",0,IF(N15&lt;1000,N15*L15,N15))</f>
        <v>2200</v>
      </c>
      <c r="P15" s="16">
        <f t="shared" ref="P15:P22" si="0">IF(I15="","",IF(I15="Skole",100*L15,IF(I15="4-manns u/dusj",200*L15,IF(I15="2-manns u/dusj",250*L15,IF(I15="2-manns m/dusj",300*L15,0)))))</f>
        <v>0</v>
      </c>
      <c r="Q15" s="16">
        <f t="shared" ref="Q15:Q22" si="1">IF(L15="","",IF(K15="ja",IF(L15&lt;4,L15*300,800),IF(L15&lt;4,L15*600,2000)))</f>
        <v>2000</v>
      </c>
      <c r="R15" s="16">
        <f t="shared" ref="R15:R22" si="2">IF(Q15="","",Q15+P15)</f>
        <v>2000</v>
      </c>
      <c r="T15" s="5"/>
      <c r="AS15" s="2"/>
      <c r="AT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>
      <c r="A16" s="45"/>
      <c r="B16" s="45"/>
      <c r="C16" s="45"/>
      <c r="D16" s="46"/>
      <c r="E16" s="47" t="s">
        <v>75</v>
      </c>
      <c r="F16" s="47" t="s">
        <v>75</v>
      </c>
      <c r="G16" s="48" t="s">
        <v>75</v>
      </c>
      <c r="H16" s="48" t="s">
        <v>75</v>
      </c>
      <c r="I16" s="49" t="s">
        <v>75</v>
      </c>
      <c r="J16" s="50" t="s">
        <v>8</v>
      </c>
      <c r="K16" s="49"/>
      <c r="L16" s="51" t="str">
        <f>IF(G16="- Velg -","",H16-G16+1)</f>
        <v/>
      </c>
      <c r="M16" s="51" t="str">
        <f>IF(D16="","",(M$14-D16)/365)</f>
        <v/>
      </c>
      <c r="N16" s="41" t="e">
        <f>VLOOKUP(I16,[3]Parametre!A$1:B$48,2)</f>
        <v>#N/A</v>
      </c>
      <c r="O16" s="42">
        <f>IF(L16="",0,IF(N16&lt;1000,N16*L16,N16))</f>
        <v>0</v>
      </c>
      <c r="P16" s="16">
        <f t="shared" si="0"/>
        <v>0</v>
      </c>
      <c r="Q16" s="16" t="str">
        <f t="shared" si="1"/>
        <v/>
      </c>
      <c r="R16" s="16" t="str">
        <f t="shared" si="2"/>
        <v/>
      </c>
      <c r="T16" s="5"/>
    </row>
    <row r="17" spans="1:47">
      <c r="A17" s="45"/>
      <c r="B17" s="45"/>
      <c r="C17" s="45"/>
      <c r="D17" s="46"/>
      <c r="E17" s="47" t="s">
        <v>75</v>
      </c>
      <c r="F17" s="47" t="s">
        <v>75</v>
      </c>
      <c r="G17" s="48" t="s">
        <v>75</v>
      </c>
      <c r="H17" s="48" t="s">
        <v>75</v>
      </c>
      <c r="I17" s="49" t="s">
        <v>75</v>
      </c>
      <c r="J17" s="50" t="s">
        <v>75</v>
      </c>
      <c r="K17" s="49"/>
      <c r="L17" s="51" t="str">
        <f t="shared" ref="L17:L64" si="3">IF(G17="- Velg -","",H17-G17+1)</f>
        <v/>
      </c>
      <c r="M17" s="51" t="str">
        <f t="shared" ref="M17:M64" si="4">IF(D17="","",(M$14-D17)/365)</f>
        <v/>
      </c>
      <c r="N17" s="41" t="e">
        <f>VLOOKUP(I17,[3]Parametre!A$1:B$48,2)</f>
        <v>#N/A</v>
      </c>
      <c r="O17" s="42">
        <f t="shared" ref="O17:O64" si="5">IF(L17="",0,IF(N17&lt;1000,N17*L17,N17))</f>
        <v>0</v>
      </c>
      <c r="P17" s="16">
        <f t="shared" si="0"/>
        <v>0</v>
      </c>
      <c r="Q17" s="16" t="str">
        <f t="shared" si="1"/>
        <v/>
      </c>
      <c r="R17" s="16" t="str">
        <f t="shared" si="2"/>
        <v/>
      </c>
      <c r="S17" s="29"/>
      <c r="T17" s="5"/>
      <c r="AU17" s="3"/>
    </row>
    <row r="18" spans="1:47">
      <c r="A18" s="45"/>
      <c r="B18" s="45"/>
      <c r="C18" s="45"/>
      <c r="D18" s="46"/>
      <c r="E18" s="47" t="s">
        <v>75</v>
      </c>
      <c r="F18" s="47" t="s">
        <v>75</v>
      </c>
      <c r="G18" s="48" t="s">
        <v>75</v>
      </c>
      <c r="H18" s="48" t="s">
        <v>75</v>
      </c>
      <c r="I18" s="49" t="s">
        <v>75</v>
      </c>
      <c r="J18" s="50" t="s">
        <v>75</v>
      </c>
      <c r="K18" s="49"/>
      <c r="L18" s="51" t="str">
        <f t="shared" si="3"/>
        <v/>
      </c>
      <c r="M18" s="51" t="str">
        <f t="shared" si="4"/>
        <v/>
      </c>
      <c r="N18" s="41" t="e">
        <f>VLOOKUP(I18,[3]Parametre!A$1:B$48,2)</f>
        <v>#N/A</v>
      </c>
      <c r="O18" s="42">
        <f t="shared" si="5"/>
        <v>0</v>
      </c>
      <c r="P18" s="16">
        <f t="shared" si="0"/>
        <v>0</v>
      </c>
      <c r="Q18" s="16" t="str">
        <f t="shared" si="1"/>
        <v/>
      </c>
      <c r="R18" s="16" t="str">
        <f t="shared" si="2"/>
        <v/>
      </c>
      <c r="S18" s="29"/>
      <c r="T18" s="5"/>
      <c r="AU18" s="2"/>
    </row>
    <row r="19" spans="1:47">
      <c r="A19" s="45"/>
      <c r="B19" s="45"/>
      <c r="C19" s="45"/>
      <c r="D19" s="46"/>
      <c r="E19" s="47" t="s">
        <v>75</v>
      </c>
      <c r="F19" s="47" t="s">
        <v>75</v>
      </c>
      <c r="G19" s="48" t="s">
        <v>75</v>
      </c>
      <c r="H19" s="48" t="s">
        <v>75</v>
      </c>
      <c r="I19" s="49" t="s">
        <v>75</v>
      </c>
      <c r="J19" s="50" t="s">
        <v>75</v>
      </c>
      <c r="K19" s="49"/>
      <c r="L19" s="51" t="str">
        <f t="shared" si="3"/>
        <v/>
      </c>
      <c r="M19" s="51" t="str">
        <f t="shared" si="4"/>
        <v/>
      </c>
      <c r="N19" s="41" t="e">
        <f>VLOOKUP(I19,[3]Parametre!A$1:B$48,2)</f>
        <v>#N/A</v>
      </c>
      <c r="O19" s="42">
        <f t="shared" si="5"/>
        <v>0</v>
      </c>
      <c r="P19" s="16">
        <f t="shared" si="0"/>
        <v>0</v>
      </c>
      <c r="Q19" s="16" t="str">
        <f t="shared" si="1"/>
        <v/>
      </c>
      <c r="R19" s="16" t="str">
        <f t="shared" si="2"/>
        <v/>
      </c>
      <c r="S19" s="29"/>
      <c r="T19" s="15"/>
      <c r="U19" s="2"/>
      <c r="V19" s="2"/>
      <c r="W19" s="2"/>
    </row>
    <row r="20" spans="1:47">
      <c r="A20" s="45"/>
      <c r="B20" s="45"/>
      <c r="C20" s="45"/>
      <c r="D20" s="46"/>
      <c r="E20" s="47" t="s">
        <v>75</v>
      </c>
      <c r="F20" s="47" t="s">
        <v>75</v>
      </c>
      <c r="G20" s="48" t="s">
        <v>75</v>
      </c>
      <c r="H20" s="48" t="s">
        <v>75</v>
      </c>
      <c r="I20" s="49" t="s">
        <v>75</v>
      </c>
      <c r="J20" s="50" t="s">
        <v>75</v>
      </c>
      <c r="K20" s="49"/>
      <c r="L20" s="51" t="str">
        <f t="shared" si="3"/>
        <v/>
      </c>
      <c r="M20" s="51" t="str">
        <f t="shared" si="4"/>
        <v/>
      </c>
      <c r="N20" s="41" t="e">
        <f>VLOOKUP(I20,[3]Parametre!A$1:B$48,2)</f>
        <v>#N/A</v>
      </c>
      <c r="O20" s="42">
        <f t="shared" si="5"/>
        <v>0</v>
      </c>
      <c r="P20" s="16">
        <f t="shared" si="0"/>
        <v>0</v>
      </c>
      <c r="Q20" s="16" t="str">
        <f t="shared" si="1"/>
        <v/>
      </c>
      <c r="R20" s="16" t="str">
        <f t="shared" si="2"/>
        <v/>
      </c>
      <c r="S20" s="29"/>
      <c r="T20" s="15"/>
      <c r="U20" s="2"/>
      <c r="V20" s="2"/>
      <c r="W20" s="2"/>
    </row>
    <row r="21" spans="1:47">
      <c r="A21" s="45"/>
      <c r="B21" s="45"/>
      <c r="C21" s="45"/>
      <c r="D21" s="46"/>
      <c r="E21" s="47" t="s">
        <v>75</v>
      </c>
      <c r="F21" s="47" t="s">
        <v>75</v>
      </c>
      <c r="G21" s="48" t="s">
        <v>75</v>
      </c>
      <c r="H21" s="48" t="s">
        <v>75</v>
      </c>
      <c r="I21" s="49" t="s">
        <v>75</v>
      </c>
      <c r="J21" s="50" t="s">
        <v>75</v>
      </c>
      <c r="K21" s="49"/>
      <c r="L21" s="51" t="str">
        <f t="shared" si="3"/>
        <v/>
      </c>
      <c r="M21" s="51" t="str">
        <f t="shared" si="4"/>
        <v/>
      </c>
      <c r="N21" s="41" t="e">
        <f>VLOOKUP(I21,[3]Parametre!A$1:B$48,2)</f>
        <v>#N/A</v>
      </c>
      <c r="O21" s="42">
        <f t="shared" si="5"/>
        <v>0</v>
      </c>
      <c r="P21" s="16">
        <f t="shared" si="0"/>
        <v>0</v>
      </c>
      <c r="Q21" s="16" t="str">
        <f t="shared" si="1"/>
        <v/>
      </c>
      <c r="R21" s="16" t="str">
        <f t="shared" si="2"/>
        <v/>
      </c>
      <c r="S21" s="29"/>
      <c r="T21" s="15"/>
      <c r="U21" s="2"/>
      <c r="V21" s="2"/>
      <c r="W21" s="2"/>
    </row>
    <row r="22" spans="1:47">
      <c r="A22" s="45"/>
      <c r="B22" s="45"/>
      <c r="C22" s="45"/>
      <c r="D22" s="46"/>
      <c r="E22" s="47" t="s">
        <v>75</v>
      </c>
      <c r="F22" s="47" t="s">
        <v>75</v>
      </c>
      <c r="G22" s="48" t="s">
        <v>75</v>
      </c>
      <c r="H22" s="48" t="s">
        <v>75</v>
      </c>
      <c r="I22" s="49" t="s">
        <v>75</v>
      </c>
      <c r="J22" s="50" t="s">
        <v>75</v>
      </c>
      <c r="K22" s="49"/>
      <c r="L22" s="51" t="str">
        <f t="shared" si="3"/>
        <v/>
      </c>
      <c r="M22" s="51" t="str">
        <f t="shared" si="4"/>
        <v/>
      </c>
      <c r="N22" s="41" t="e">
        <f>VLOOKUP(I22,[3]Parametre!A$1:B$48,2)</f>
        <v>#N/A</v>
      </c>
      <c r="O22" s="42">
        <f t="shared" si="5"/>
        <v>0</v>
      </c>
      <c r="P22" s="35">
        <f t="shared" si="0"/>
        <v>0</v>
      </c>
      <c r="Q22" s="35" t="str">
        <f t="shared" si="1"/>
        <v/>
      </c>
      <c r="R22" s="35" t="str">
        <f t="shared" si="2"/>
        <v/>
      </c>
      <c r="S22" s="33"/>
      <c r="T22" s="5"/>
      <c r="U22" s="33"/>
      <c r="V22" s="2"/>
      <c r="W22" s="2"/>
    </row>
    <row r="23" spans="1:47">
      <c r="A23" s="45"/>
      <c r="B23" s="45"/>
      <c r="C23" s="45"/>
      <c r="D23" s="46"/>
      <c r="E23" s="47" t="s">
        <v>75</v>
      </c>
      <c r="F23" s="47" t="s">
        <v>75</v>
      </c>
      <c r="G23" s="48" t="s">
        <v>75</v>
      </c>
      <c r="H23" s="48" t="s">
        <v>75</v>
      </c>
      <c r="I23" s="49" t="s">
        <v>75</v>
      </c>
      <c r="J23" s="50" t="s">
        <v>75</v>
      </c>
      <c r="K23" s="49"/>
      <c r="L23" s="51" t="str">
        <f t="shared" si="3"/>
        <v/>
      </c>
      <c r="M23" s="51" t="str">
        <f t="shared" si="4"/>
        <v/>
      </c>
      <c r="N23" s="41" t="e">
        <f>VLOOKUP(I23,[3]Parametre!A$1:B$48,2)</f>
        <v>#N/A</v>
      </c>
      <c r="O23" s="42">
        <f t="shared" si="5"/>
        <v>0</v>
      </c>
      <c r="P23" s="35">
        <f t="shared" ref="P23:P44" si="6">IF(I23="","",IF(I23="Skole",100*L23,IF(I23="4-manns u/dusj",200*L23,IF(I23="2-manns u/dusj",250*L23,IF(I23="2-manns m/dusj",300*L23,0)))))</f>
        <v>0</v>
      </c>
      <c r="Q23" s="35" t="str">
        <f t="shared" ref="Q23:Q44" si="7">IF(L23="","",IF(K23="ja",IF(L23&lt;4,L23*300,800),IF(L23&lt;4,L23*600,2000)))</f>
        <v/>
      </c>
      <c r="R23" s="35" t="str">
        <f t="shared" ref="R23:R44" si="8">IF(Q23="","",Q23+P23)</f>
        <v/>
      </c>
      <c r="S23" s="33"/>
      <c r="T23" s="5"/>
      <c r="U23" s="33"/>
      <c r="V23" s="2"/>
      <c r="W23" s="2"/>
    </row>
    <row r="24" spans="1:47">
      <c r="A24" s="45"/>
      <c r="B24" s="45"/>
      <c r="C24" s="45"/>
      <c r="D24" s="46"/>
      <c r="E24" s="47" t="s">
        <v>75</v>
      </c>
      <c r="F24" s="47" t="s">
        <v>75</v>
      </c>
      <c r="G24" s="48" t="s">
        <v>75</v>
      </c>
      <c r="H24" s="48" t="s">
        <v>75</v>
      </c>
      <c r="I24" s="49" t="s">
        <v>75</v>
      </c>
      <c r="J24" s="50" t="s">
        <v>75</v>
      </c>
      <c r="K24" s="49"/>
      <c r="L24" s="51" t="str">
        <f t="shared" si="3"/>
        <v/>
      </c>
      <c r="M24" s="51" t="str">
        <f t="shared" si="4"/>
        <v/>
      </c>
      <c r="N24" s="41" t="e">
        <f>VLOOKUP(I24,[3]Parametre!A$1:B$48,2)</f>
        <v>#N/A</v>
      </c>
      <c r="O24" s="42">
        <f t="shared" si="5"/>
        <v>0</v>
      </c>
      <c r="P24" s="35">
        <f t="shared" si="6"/>
        <v>0</v>
      </c>
      <c r="Q24" s="35" t="str">
        <f t="shared" si="7"/>
        <v/>
      </c>
      <c r="R24" s="35" t="str">
        <f t="shared" si="8"/>
        <v/>
      </c>
      <c r="S24" s="29"/>
      <c r="T24" s="5"/>
      <c r="U24" s="33"/>
      <c r="V24" s="2"/>
      <c r="W24" s="2"/>
    </row>
    <row r="25" spans="1:47">
      <c r="A25" s="52"/>
      <c r="B25" s="52"/>
      <c r="C25" s="52"/>
      <c r="D25" s="102"/>
      <c r="E25" s="103" t="s">
        <v>75</v>
      </c>
      <c r="F25" s="103" t="s">
        <v>75</v>
      </c>
      <c r="G25" s="104" t="s">
        <v>75</v>
      </c>
      <c r="H25" s="104" t="s">
        <v>75</v>
      </c>
      <c r="I25" s="56" t="s">
        <v>75</v>
      </c>
      <c r="J25" s="43" t="s">
        <v>75</v>
      </c>
      <c r="K25" s="56"/>
      <c r="L25" s="55" t="str">
        <f t="shared" si="3"/>
        <v/>
      </c>
      <c r="M25" s="55" t="str">
        <f t="shared" si="4"/>
        <v/>
      </c>
      <c r="N25" s="53" t="e">
        <f>VLOOKUP(I25,[3]Parametre!A$1:B$48,2)</f>
        <v>#N/A</v>
      </c>
      <c r="O25" s="54">
        <f t="shared" si="5"/>
        <v>0</v>
      </c>
      <c r="P25" s="35">
        <f t="shared" si="6"/>
        <v>0</v>
      </c>
      <c r="Q25" s="35" t="str">
        <f t="shared" si="7"/>
        <v/>
      </c>
      <c r="R25" s="35" t="str">
        <f t="shared" si="8"/>
        <v/>
      </c>
      <c r="S25" s="29"/>
      <c r="T25" s="5"/>
      <c r="U25" s="33"/>
      <c r="V25" s="2"/>
      <c r="W25" s="2"/>
    </row>
    <row r="26" spans="1:47">
      <c r="A26" s="52"/>
      <c r="B26" s="52"/>
      <c r="C26" s="52"/>
      <c r="D26" s="102"/>
      <c r="E26" s="103" t="s">
        <v>75</v>
      </c>
      <c r="F26" s="103" t="s">
        <v>75</v>
      </c>
      <c r="G26" s="104" t="s">
        <v>75</v>
      </c>
      <c r="H26" s="104" t="s">
        <v>75</v>
      </c>
      <c r="I26" s="56" t="s">
        <v>75</v>
      </c>
      <c r="J26" s="43" t="s">
        <v>75</v>
      </c>
      <c r="K26" s="56"/>
      <c r="L26" s="55" t="str">
        <f t="shared" si="3"/>
        <v/>
      </c>
      <c r="M26" s="55" t="str">
        <f t="shared" si="4"/>
        <v/>
      </c>
      <c r="N26" s="53" t="e">
        <f>VLOOKUP(I26,[3]Parametre!A$1:B$48,2)</f>
        <v>#N/A</v>
      </c>
      <c r="O26" s="54">
        <f t="shared" si="5"/>
        <v>0</v>
      </c>
      <c r="P26" s="35">
        <f t="shared" si="6"/>
        <v>0</v>
      </c>
      <c r="Q26" s="35" t="str">
        <f t="shared" si="7"/>
        <v/>
      </c>
      <c r="R26" s="35" t="str">
        <f t="shared" si="8"/>
        <v/>
      </c>
      <c r="S26" s="29"/>
      <c r="T26" s="15"/>
      <c r="U26" s="36"/>
      <c r="V26" s="2"/>
      <c r="W26" s="2"/>
    </row>
    <row r="27" spans="1:47">
      <c r="A27" s="52"/>
      <c r="B27" s="52"/>
      <c r="C27" s="52"/>
      <c r="D27" s="102"/>
      <c r="E27" s="103" t="s">
        <v>75</v>
      </c>
      <c r="F27" s="103" t="s">
        <v>75</v>
      </c>
      <c r="G27" s="104" t="s">
        <v>75</v>
      </c>
      <c r="H27" s="104" t="s">
        <v>75</v>
      </c>
      <c r="I27" s="56" t="s">
        <v>75</v>
      </c>
      <c r="J27" s="43" t="s">
        <v>75</v>
      </c>
      <c r="K27" s="56"/>
      <c r="L27" s="55" t="str">
        <f t="shared" si="3"/>
        <v/>
      </c>
      <c r="M27" s="55" t="str">
        <f t="shared" si="4"/>
        <v/>
      </c>
      <c r="N27" s="53" t="e">
        <f>VLOOKUP(I27,[3]Parametre!A$1:B$48,2)</f>
        <v>#N/A</v>
      </c>
      <c r="O27" s="54">
        <f t="shared" si="5"/>
        <v>0</v>
      </c>
      <c r="P27" s="35">
        <f t="shared" si="6"/>
        <v>0</v>
      </c>
      <c r="Q27" s="35" t="str">
        <f t="shared" si="7"/>
        <v/>
      </c>
      <c r="R27" s="35" t="str">
        <f t="shared" si="8"/>
        <v/>
      </c>
      <c r="S27" s="29"/>
      <c r="T27" s="15"/>
      <c r="U27" s="36"/>
      <c r="V27" s="2"/>
      <c r="W27" s="2"/>
    </row>
    <row r="28" spans="1:47">
      <c r="A28" s="52"/>
      <c r="B28" s="52"/>
      <c r="C28" s="52"/>
      <c r="D28" s="102"/>
      <c r="E28" s="103" t="s">
        <v>75</v>
      </c>
      <c r="F28" s="103" t="s">
        <v>75</v>
      </c>
      <c r="G28" s="104" t="s">
        <v>75</v>
      </c>
      <c r="H28" s="104" t="s">
        <v>75</v>
      </c>
      <c r="I28" s="56" t="s">
        <v>75</v>
      </c>
      <c r="J28" s="43" t="s">
        <v>75</v>
      </c>
      <c r="K28" s="56"/>
      <c r="L28" s="55" t="str">
        <f t="shared" si="3"/>
        <v/>
      </c>
      <c r="M28" s="55" t="str">
        <f t="shared" si="4"/>
        <v/>
      </c>
      <c r="N28" s="53" t="e">
        <f>VLOOKUP(I28,[3]Parametre!A$1:B$48,2)</f>
        <v>#N/A</v>
      </c>
      <c r="O28" s="54">
        <f t="shared" si="5"/>
        <v>0</v>
      </c>
      <c r="P28" s="35">
        <f t="shared" si="6"/>
        <v>0</v>
      </c>
      <c r="Q28" s="35" t="str">
        <f t="shared" si="7"/>
        <v/>
      </c>
      <c r="R28" s="35" t="str">
        <f t="shared" si="8"/>
        <v/>
      </c>
      <c r="S28" s="29"/>
      <c r="T28" s="15"/>
      <c r="U28" s="36"/>
      <c r="V28" s="2"/>
      <c r="W28" s="2"/>
    </row>
    <row r="29" spans="1:47">
      <c r="A29" s="52"/>
      <c r="B29" s="52"/>
      <c r="C29" s="52"/>
      <c r="D29" s="102"/>
      <c r="E29" s="103" t="s">
        <v>75</v>
      </c>
      <c r="F29" s="103" t="s">
        <v>75</v>
      </c>
      <c r="G29" s="104" t="s">
        <v>75</v>
      </c>
      <c r="H29" s="104" t="s">
        <v>75</v>
      </c>
      <c r="I29" s="56" t="s">
        <v>75</v>
      </c>
      <c r="J29" s="43" t="s">
        <v>75</v>
      </c>
      <c r="K29" s="56"/>
      <c r="L29" s="55" t="str">
        <f t="shared" si="3"/>
        <v/>
      </c>
      <c r="M29" s="55" t="str">
        <f t="shared" si="4"/>
        <v/>
      </c>
      <c r="N29" s="53" t="e">
        <f>VLOOKUP(I29,[3]Parametre!A$1:B$48,2)</f>
        <v>#N/A</v>
      </c>
      <c r="O29" s="54">
        <f t="shared" si="5"/>
        <v>0</v>
      </c>
      <c r="P29" s="35">
        <f t="shared" si="6"/>
        <v>0</v>
      </c>
      <c r="Q29" s="35" t="str">
        <f t="shared" si="7"/>
        <v/>
      </c>
      <c r="R29" s="35" t="str">
        <f t="shared" si="8"/>
        <v/>
      </c>
      <c r="S29" s="29"/>
      <c r="T29" s="37"/>
      <c r="U29" s="36"/>
      <c r="V29" s="2"/>
      <c r="W29" s="2"/>
    </row>
    <row r="30" spans="1:47">
      <c r="A30" s="52"/>
      <c r="B30" s="52"/>
      <c r="C30" s="52"/>
      <c r="D30" s="102"/>
      <c r="E30" s="103" t="s">
        <v>75</v>
      </c>
      <c r="F30" s="103" t="s">
        <v>75</v>
      </c>
      <c r="G30" s="104" t="s">
        <v>75</v>
      </c>
      <c r="H30" s="104" t="s">
        <v>75</v>
      </c>
      <c r="I30" s="56" t="s">
        <v>75</v>
      </c>
      <c r="J30" s="43" t="s">
        <v>75</v>
      </c>
      <c r="K30" s="56"/>
      <c r="L30" s="55" t="str">
        <f t="shared" si="3"/>
        <v/>
      </c>
      <c r="M30" s="55" t="str">
        <f t="shared" si="4"/>
        <v/>
      </c>
      <c r="N30" s="53" t="e">
        <f>VLOOKUP(I30,[3]Parametre!A$1:B$48,2)</f>
        <v>#N/A</v>
      </c>
      <c r="O30" s="54">
        <f t="shared" si="5"/>
        <v>0</v>
      </c>
      <c r="P30" s="35">
        <f t="shared" si="6"/>
        <v>0</v>
      </c>
      <c r="Q30" s="35" t="str">
        <f t="shared" si="7"/>
        <v/>
      </c>
      <c r="R30" s="35" t="str">
        <f t="shared" si="8"/>
        <v/>
      </c>
      <c r="S30" s="29"/>
      <c r="T30" s="15"/>
      <c r="U30" s="36"/>
      <c r="V30" s="2"/>
      <c r="W30" s="2"/>
    </row>
    <row r="31" spans="1:47">
      <c r="A31" s="52"/>
      <c r="B31" s="52"/>
      <c r="C31" s="52"/>
      <c r="D31" s="102"/>
      <c r="E31" s="103" t="s">
        <v>75</v>
      </c>
      <c r="F31" s="103" t="s">
        <v>75</v>
      </c>
      <c r="G31" s="104" t="s">
        <v>75</v>
      </c>
      <c r="H31" s="104" t="s">
        <v>75</v>
      </c>
      <c r="I31" s="56" t="s">
        <v>75</v>
      </c>
      <c r="J31" s="43" t="s">
        <v>75</v>
      </c>
      <c r="K31" s="56"/>
      <c r="L31" s="55" t="str">
        <f t="shared" si="3"/>
        <v/>
      </c>
      <c r="M31" s="55" t="str">
        <f t="shared" si="4"/>
        <v/>
      </c>
      <c r="N31" s="53" t="e">
        <f>VLOOKUP(I31,[3]Parametre!A$1:B$48,2)</f>
        <v>#N/A</v>
      </c>
      <c r="O31" s="54">
        <f t="shared" si="5"/>
        <v>0</v>
      </c>
      <c r="P31" s="35">
        <f t="shared" si="6"/>
        <v>0</v>
      </c>
      <c r="Q31" s="35" t="str">
        <f t="shared" si="7"/>
        <v/>
      </c>
      <c r="R31" s="35" t="str">
        <f t="shared" si="8"/>
        <v/>
      </c>
      <c r="S31" s="29"/>
      <c r="T31" s="37"/>
      <c r="U31" s="36"/>
      <c r="V31" s="2"/>
      <c r="W31" s="2"/>
    </row>
    <row r="32" spans="1:47">
      <c r="A32" s="52"/>
      <c r="B32" s="52"/>
      <c r="C32" s="52"/>
      <c r="D32" s="102"/>
      <c r="E32" s="103" t="s">
        <v>75</v>
      </c>
      <c r="F32" s="103" t="s">
        <v>75</v>
      </c>
      <c r="G32" s="104" t="s">
        <v>75</v>
      </c>
      <c r="H32" s="104" t="s">
        <v>75</v>
      </c>
      <c r="I32" s="56" t="s">
        <v>75</v>
      </c>
      <c r="J32" s="43" t="s">
        <v>75</v>
      </c>
      <c r="K32" s="56"/>
      <c r="L32" s="55" t="str">
        <f t="shared" si="3"/>
        <v/>
      </c>
      <c r="M32" s="55" t="str">
        <f t="shared" si="4"/>
        <v/>
      </c>
      <c r="N32" s="53" t="e">
        <f>VLOOKUP(I32,[3]Parametre!A$1:B$48,2)</f>
        <v>#N/A</v>
      </c>
      <c r="O32" s="54">
        <f t="shared" si="5"/>
        <v>0</v>
      </c>
      <c r="P32" s="35">
        <f t="shared" si="6"/>
        <v>0</v>
      </c>
      <c r="Q32" s="35" t="str">
        <f t="shared" si="7"/>
        <v/>
      </c>
      <c r="R32" s="35" t="str">
        <f t="shared" si="8"/>
        <v/>
      </c>
      <c r="S32" s="29"/>
      <c r="T32" s="37"/>
      <c r="U32" s="36"/>
      <c r="V32" s="2"/>
      <c r="W32" s="2"/>
    </row>
    <row r="33" spans="1:23">
      <c r="A33" s="52"/>
      <c r="B33" s="52"/>
      <c r="C33" s="52"/>
      <c r="D33" s="102"/>
      <c r="E33" s="103" t="s">
        <v>75</v>
      </c>
      <c r="F33" s="103" t="s">
        <v>75</v>
      </c>
      <c r="G33" s="104" t="s">
        <v>75</v>
      </c>
      <c r="H33" s="104" t="s">
        <v>75</v>
      </c>
      <c r="I33" s="56" t="s">
        <v>75</v>
      </c>
      <c r="J33" s="43" t="s">
        <v>75</v>
      </c>
      <c r="K33" s="56"/>
      <c r="L33" s="55" t="str">
        <f t="shared" si="3"/>
        <v/>
      </c>
      <c r="M33" s="55" t="str">
        <f t="shared" si="4"/>
        <v/>
      </c>
      <c r="N33" s="53" t="e">
        <f>VLOOKUP(I33,[3]Parametre!A$1:B$48,2)</f>
        <v>#N/A</v>
      </c>
      <c r="O33" s="54">
        <f t="shared" si="5"/>
        <v>0</v>
      </c>
      <c r="P33" s="35">
        <f t="shared" si="6"/>
        <v>0</v>
      </c>
      <c r="Q33" s="35" t="str">
        <f t="shared" si="7"/>
        <v/>
      </c>
      <c r="R33" s="35" t="str">
        <f t="shared" si="8"/>
        <v/>
      </c>
      <c r="S33" s="29"/>
      <c r="T33" s="15"/>
      <c r="U33" s="36"/>
      <c r="V33" s="2"/>
      <c r="W33" s="2"/>
    </row>
    <row r="34" spans="1:23">
      <c r="A34" s="52"/>
      <c r="B34" s="52"/>
      <c r="C34" s="52"/>
      <c r="D34" s="102"/>
      <c r="E34" s="103" t="s">
        <v>75</v>
      </c>
      <c r="F34" s="103" t="s">
        <v>75</v>
      </c>
      <c r="G34" s="104" t="s">
        <v>75</v>
      </c>
      <c r="H34" s="104" t="s">
        <v>75</v>
      </c>
      <c r="I34" s="56" t="s">
        <v>75</v>
      </c>
      <c r="J34" s="43" t="s">
        <v>75</v>
      </c>
      <c r="K34" s="56"/>
      <c r="L34" s="55" t="str">
        <f t="shared" si="3"/>
        <v/>
      </c>
      <c r="M34" s="55" t="str">
        <f t="shared" si="4"/>
        <v/>
      </c>
      <c r="N34" s="53" t="e">
        <f>VLOOKUP(I34,[3]Parametre!A$1:B$48,2)</f>
        <v>#N/A</v>
      </c>
      <c r="O34" s="54">
        <f t="shared" si="5"/>
        <v>0</v>
      </c>
      <c r="P34" s="35">
        <f t="shared" si="6"/>
        <v>0</v>
      </c>
      <c r="Q34" s="35" t="str">
        <f t="shared" si="7"/>
        <v/>
      </c>
      <c r="R34" s="35" t="str">
        <f t="shared" si="8"/>
        <v/>
      </c>
      <c r="S34" s="29"/>
      <c r="T34" s="37"/>
      <c r="U34" s="36"/>
      <c r="V34" s="2"/>
      <c r="W34" s="2"/>
    </row>
    <row r="35" spans="1:23">
      <c r="A35" s="45"/>
      <c r="B35" s="45"/>
      <c r="C35" s="45"/>
      <c r="D35" s="46"/>
      <c r="E35" s="47" t="s">
        <v>75</v>
      </c>
      <c r="F35" s="47" t="s">
        <v>75</v>
      </c>
      <c r="G35" s="48" t="s">
        <v>75</v>
      </c>
      <c r="H35" s="48" t="s">
        <v>75</v>
      </c>
      <c r="I35" s="49" t="s">
        <v>75</v>
      </c>
      <c r="J35" s="50" t="s">
        <v>75</v>
      </c>
      <c r="K35" s="49"/>
      <c r="L35" s="51" t="str">
        <f t="shared" si="3"/>
        <v/>
      </c>
      <c r="M35" s="51" t="str">
        <f t="shared" si="4"/>
        <v/>
      </c>
      <c r="N35" s="41" t="e">
        <f>VLOOKUP(I35,[3]Parametre!A$1:B$48,2)</f>
        <v>#N/A</v>
      </c>
      <c r="O35" s="42">
        <f t="shared" si="5"/>
        <v>0</v>
      </c>
      <c r="P35" s="35">
        <f t="shared" si="6"/>
        <v>0</v>
      </c>
      <c r="Q35" s="35" t="str">
        <f t="shared" si="7"/>
        <v/>
      </c>
      <c r="R35" s="35" t="str">
        <f t="shared" si="8"/>
        <v/>
      </c>
      <c r="S35" s="29"/>
      <c r="T35" s="15"/>
      <c r="U35" s="36"/>
      <c r="V35" s="2"/>
      <c r="W35" s="2"/>
    </row>
    <row r="36" spans="1:23">
      <c r="A36" s="45"/>
      <c r="B36" s="45"/>
      <c r="C36" s="45"/>
      <c r="D36" s="46"/>
      <c r="E36" s="47" t="s">
        <v>75</v>
      </c>
      <c r="F36" s="47" t="s">
        <v>75</v>
      </c>
      <c r="G36" s="48" t="s">
        <v>75</v>
      </c>
      <c r="H36" s="48" t="s">
        <v>75</v>
      </c>
      <c r="I36" s="49" t="s">
        <v>75</v>
      </c>
      <c r="J36" s="50" t="s">
        <v>75</v>
      </c>
      <c r="K36" s="49"/>
      <c r="L36" s="51" t="str">
        <f t="shared" si="3"/>
        <v/>
      </c>
      <c r="M36" s="51" t="str">
        <f t="shared" si="4"/>
        <v/>
      </c>
      <c r="N36" s="41" t="e">
        <f>VLOOKUP(I36,[3]Parametre!A$1:B$48,2)</f>
        <v>#N/A</v>
      </c>
      <c r="O36" s="42">
        <f t="shared" si="5"/>
        <v>0</v>
      </c>
      <c r="P36" s="35">
        <f t="shared" si="6"/>
        <v>0</v>
      </c>
      <c r="Q36" s="35" t="str">
        <f t="shared" si="7"/>
        <v/>
      </c>
      <c r="R36" s="35" t="str">
        <f t="shared" si="8"/>
        <v/>
      </c>
      <c r="S36" s="29"/>
      <c r="T36" s="15"/>
      <c r="U36" s="36"/>
      <c r="V36" s="2"/>
      <c r="W36" s="2"/>
    </row>
    <row r="37" spans="1:23">
      <c r="A37" s="45"/>
      <c r="B37" s="45"/>
      <c r="C37" s="45"/>
      <c r="D37" s="46"/>
      <c r="E37" s="47" t="s">
        <v>75</v>
      </c>
      <c r="F37" s="47" t="s">
        <v>75</v>
      </c>
      <c r="G37" s="48" t="s">
        <v>75</v>
      </c>
      <c r="H37" s="48" t="s">
        <v>75</v>
      </c>
      <c r="I37" s="49" t="s">
        <v>75</v>
      </c>
      <c r="J37" s="50" t="s">
        <v>75</v>
      </c>
      <c r="K37" s="49"/>
      <c r="L37" s="51" t="str">
        <f t="shared" si="3"/>
        <v/>
      </c>
      <c r="M37" s="51" t="str">
        <f t="shared" si="4"/>
        <v/>
      </c>
      <c r="N37" s="41" t="e">
        <f>VLOOKUP(I37,[3]Parametre!A$1:B$48,2)</f>
        <v>#N/A</v>
      </c>
      <c r="O37" s="42">
        <f t="shared" si="5"/>
        <v>0</v>
      </c>
      <c r="P37" s="35">
        <f t="shared" si="6"/>
        <v>0</v>
      </c>
      <c r="Q37" s="35" t="str">
        <f t="shared" si="7"/>
        <v/>
      </c>
      <c r="R37" s="35" t="str">
        <f t="shared" si="8"/>
        <v/>
      </c>
      <c r="S37" s="29"/>
      <c r="T37" s="15"/>
      <c r="U37" s="36"/>
      <c r="V37" s="2"/>
      <c r="W37" s="2"/>
    </row>
    <row r="38" spans="1:23">
      <c r="A38" s="45"/>
      <c r="B38" s="45"/>
      <c r="C38" s="45"/>
      <c r="D38" s="46"/>
      <c r="E38" s="47" t="s">
        <v>75</v>
      </c>
      <c r="F38" s="47" t="s">
        <v>75</v>
      </c>
      <c r="G38" s="48" t="s">
        <v>75</v>
      </c>
      <c r="H38" s="48" t="s">
        <v>75</v>
      </c>
      <c r="I38" s="49" t="s">
        <v>75</v>
      </c>
      <c r="J38" s="50" t="s">
        <v>75</v>
      </c>
      <c r="K38" s="49"/>
      <c r="L38" s="51" t="str">
        <f t="shared" si="3"/>
        <v/>
      </c>
      <c r="M38" s="51" t="str">
        <f t="shared" si="4"/>
        <v/>
      </c>
      <c r="N38" s="41" t="e">
        <f>VLOOKUP(I38,[3]Parametre!A$1:B$48,2)</f>
        <v>#N/A</v>
      </c>
      <c r="O38" s="42">
        <f t="shared" si="5"/>
        <v>0</v>
      </c>
      <c r="P38" s="35">
        <f t="shared" si="6"/>
        <v>0</v>
      </c>
      <c r="Q38" s="35" t="str">
        <f t="shared" si="7"/>
        <v/>
      </c>
      <c r="R38" s="35" t="str">
        <f t="shared" si="8"/>
        <v/>
      </c>
      <c r="U38" s="36"/>
      <c r="V38" s="2"/>
      <c r="W38" s="2"/>
    </row>
    <row r="39" spans="1:23">
      <c r="A39" s="45"/>
      <c r="B39" s="45"/>
      <c r="C39" s="45"/>
      <c r="D39" s="46"/>
      <c r="E39" s="47" t="s">
        <v>75</v>
      </c>
      <c r="F39" s="47" t="s">
        <v>75</v>
      </c>
      <c r="G39" s="48" t="s">
        <v>75</v>
      </c>
      <c r="H39" s="48" t="s">
        <v>75</v>
      </c>
      <c r="I39" s="49" t="s">
        <v>75</v>
      </c>
      <c r="J39" s="50" t="s">
        <v>75</v>
      </c>
      <c r="K39" s="49"/>
      <c r="L39" s="51" t="str">
        <f t="shared" si="3"/>
        <v/>
      </c>
      <c r="M39" s="51" t="str">
        <f t="shared" si="4"/>
        <v/>
      </c>
      <c r="N39" s="41" t="e">
        <f>VLOOKUP(I39,[3]Parametre!A$1:B$48,2)</f>
        <v>#N/A</v>
      </c>
      <c r="O39" s="42">
        <f t="shared" si="5"/>
        <v>0</v>
      </c>
      <c r="P39" s="35">
        <f t="shared" si="6"/>
        <v>0</v>
      </c>
      <c r="Q39" s="35" t="str">
        <f t="shared" si="7"/>
        <v/>
      </c>
      <c r="R39" s="35" t="str">
        <f t="shared" si="8"/>
        <v/>
      </c>
      <c r="U39" s="36"/>
      <c r="V39" s="2"/>
      <c r="W39" s="2"/>
    </row>
    <row r="40" spans="1:23">
      <c r="A40" s="45"/>
      <c r="B40" s="45"/>
      <c r="C40" s="45"/>
      <c r="D40" s="46"/>
      <c r="E40" s="47" t="s">
        <v>75</v>
      </c>
      <c r="F40" s="47" t="s">
        <v>75</v>
      </c>
      <c r="G40" s="48" t="s">
        <v>75</v>
      </c>
      <c r="H40" s="48" t="s">
        <v>75</v>
      </c>
      <c r="I40" s="49" t="s">
        <v>75</v>
      </c>
      <c r="J40" s="50" t="s">
        <v>75</v>
      </c>
      <c r="K40" s="49"/>
      <c r="L40" s="51" t="str">
        <f t="shared" si="3"/>
        <v/>
      </c>
      <c r="M40" s="51" t="str">
        <f t="shared" si="4"/>
        <v/>
      </c>
      <c r="N40" s="41" t="e">
        <f>VLOOKUP(I40,[3]Parametre!A$1:B$48,2)</f>
        <v>#N/A</v>
      </c>
      <c r="O40" s="42">
        <f t="shared" si="5"/>
        <v>0</v>
      </c>
      <c r="P40" s="35">
        <f t="shared" si="6"/>
        <v>0</v>
      </c>
      <c r="Q40" s="35" t="str">
        <f t="shared" si="7"/>
        <v/>
      </c>
      <c r="R40" s="35" t="str">
        <f t="shared" si="8"/>
        <v/>
      </c>
      <c r="U40" s="36"/>
      <c r="V40" s="2"/>
      <c r="W40" s="2"/>
    </row>
    <row r="41" spans="1:23">
      <c r="A41" s="45"/>
      <c r="B41" s="45"/>
      <c r="C41" s="45"/>
      <c r="D41" s="46"/>
      <c r="E41" s="47" t="s">
        <v>75</v>
      </c>
      <c r="F41" s="47" t="s">
        <v>75</v>
      </c>
      <c r="G41" s="48" t="s">
        <v>75</v>
      </c>
      <c r="H41" s="48" t="s">
        <v>75</v>
      </c>
      <c r="I41" s="49" t="s">
        <v>75</v>
      </c>
      <c r="J41" s="50" t="s">
        <v>75</v>
      </c>
      <c r="K41" s="49"/>
      <c r="L41" s="51" t="str">
        <f t="shared" si="3"/>
        <v/>
      </c>
      <c r="M41" s="51" t="str">
        <f t="shared" si="4"/>
        <v/>
      </c>
      <c r="N41" s="41" t="e">
        <f>VLOOKUP(I41,[3]Parametre!A$1:B$48,2)</f>
        <v>#N/A</v>
      </c>
      <c r="O41" s="42">
        <f t="shared" si="5"/>
        <v>0</v>
      </c>
      <c r="P41" s="35"/>
      <c r="Q41" s="35"/>
      <c r="R41" s="35"/>
      <c r="U41" s="36"/>
      <c r="V41" s="2"/>
      <c r="W41" s="2"/>
    </row>
    <row r="42" spans="1:23">
      <c r="A42" s="45"/>
      <c r="B42" s="45"/>
      <c r="C42" s="45"/>
      <c r="D42" s="46"/>
      <c r="E42" s="47" t="s">
        <v>75</v>
      </c>
      <c r="F42" s="47" t="s">
        <v>75</v>
      </c>
      <c r="G42" s="48" t="s">
        <v>75</v>
      </c>
      <c r="H42" s="48" t="s">
        <v>75</v>
      </c>
      <c r="I42" s="49" t="s">
        <v>75</v>
      </c>
      <c r="J42" s="50" t="s">
        <v>75</v>
      </c>
      <c r="K42" s="49"/>
      <c r="L42" s="51" t="str">
        <f t="shared" si="3"/>
        <v/>
      </c>
      <c r="M42" s="51" t="str">
        <f t="shared" si="4"/>
        <v/>
      </c>
      <c r="N42" s="41" t="e">
        <f>VLOOKUP(I42,[3]Parametre!A$1:B$48,2)</f>
        <v>#N/A</v>
      </c>
      <c r="O42" s="42">
        <f t="shared" si="5"/>
        <v>0</v>
      </c>
      <c r="P42" s="35">
        <f t="shared" si="6"/>
        <v>0</v>
      </c>
      <c r="Q42" s="35" t="str">
        <f t="shared" si="7"/>
        <v/>
      </c>
      <c r="R42" s="35" t="str">
        <f t="shared" si="8"/>
        <v/>
      </c>
      <c r="U42" s="36"/>
      <c r="V42" s="2"/>
      <c r="W42" s="2"/>
    </row>
    <row r="43" spans="1:23">
      <c r="A43" s="45"/>
      <c r="B43" s="45"/>
      <c r="C43" s="45"/>
      <c r="D43" s="46"/>
      <c r="E43" s="47" t="s">
        <v>75</v>
      </c>
      <c r="F43" s="47" t="s">
        <v>75</v>
      </c>
      <c r="G43" s="48" t="s">
        <v>75</v>
      </c>
      <c r="H43" s="48" t="s">
        <v>75</v>
      </c>
      <c r="I43" s="49" t="s">
        <v>75</v>
      </c>
      <c r="J43" s="50" t="s">
        <v>75</v>
      </c>
      <c r="K43" s="49"/>
      <c r="L43" s="51" t="str">
        <f t="shared" si="3"/>
        <v/>
      </c>
      <c r="M43" s="51" t="str">
        <f t="shared" si="4"/>
        <v/>
      </c>
      <c r="N43" s="41" t="e">
        <f>VLOOKUP(I43,[3]Parametre!A$1:B$48,2)</f>
        <v>#N/A</v>
      </c>
      <c r="O43" s="42">
        <f t="shared" si="5"/>
        <v>0</v>
      </c>
      <c r="P43" s="35">
        <f t="shared" si="6"/>
        <v>0</v>
      </c>
      <c r="Q43" s="35" t="str">
        <f t="shared" si="7"/>
        <v/>
      </c>
      <c r="R43" s="35" t="str">
        <f t="shared" si="8"/>
        <v/>
      </c>
      <c r="U43" s="36"/>
      <c r="V43" s="2"/>
      <c r="W43" s="2"/>
    </row>
    <row r="44" spans="1:23">
      <c r="A44" s="45"/>
      <c r="B44" s="45"/>
      <c r="C44" s="45"/>
      <c r="D44" s="46"/>
      <c r="E44" s="47" t="s">
        <v>75</v>
      </c>
      <c r="F44" s="47" t="s">
        <v>75</v>
      </c>
      <c r="G44" s="48" t="s">
        <v>75</v>
      </c>
      <c r="H44" s="48" t="s">
        <v>75</v>
      </c>
      <c r="I44" s="49" t="s">
        <v>75</v>
      </c>
      <c r="J44" s="50" t="s">
        <v>75</v>
      </c>
      <c r="K44" s="49"/>
      <c r="L44" s="51" t="str">
        <f t="shared" si="3"/>
        <v/>
      </c>
      <c r="M44" s="51" t="str">
        <f t="shared" si="4"/>
        <v/>
      </c>
      <c r="N44" s="41" t="e">
        <f>VLOOKUP(I44,[3]Parametre!A$1:B$48,2)</f>
        <v>#N/A</v>
      </c>
      <c r="O44" s="42">
        <f t="shared" si="5"/>
        <v>0</v>
      </c>
      <c r="P44" s="35">
        <f t="shared" si="6"/>
        <v>0</v>
      </c>
      <c r="Q44" s="35" t="str">
        <f t="shared" si="7"/>
        <v/>
      </c>
      <c r="R44" s="35" t="str">
        <f t="shared" si="8"/>
        <v/>
      </c>
      <c r="S44" s="29"/>
      <c r="T44" s="15"/>
      <c r="U44" s="36"/>
      <c r="V44" s="2"/>
      <c r="W44" s="2"/>
    </row>
    <row r="45" spans="1:23">
      <c r="A45" s="45"/>
      <c r="B45" s="45"/>
      <c r="C45" s="45"/>
      <c r="D45" s="46"/>
      <c r="E45" s="47" t="s">
        <v>75</v>
      </c>
      <c r="F45" s="47" t="s">
        <v>75</v>
      </c>
      <c r="G45" s="48" t="s">
        <v>75</v>
      </c>
      <c r="H45" s="48" t="s">
        <v>75</v>
      </c>
      <c r="I45" s="49" t="s">
        <v>75</v>
      </c>
      <c r="J45" s="50" t="s">
        <v>75</v>
      </c>
      <c r="K45" s="49"/>
      <c r="L45" s="51" t="str">
        <f t="shared" si="3"/>
        <v/>
      </c>
      <c r="M45" s="51" t="str">
        <f t="shared" si="4"/>
        <v/>
      </c>
      <c r="N45" s="41" t="e">
        <f>VLOOKUP(I45,[3]Parametre!A$1:B$48,2)</f>
        <v>#N/A</v>
      </c>
      <c r="O45" s="42">
        <f t="shared" si="5"/>
        <v>0</v>
      </c>
      <c r="P45" s="16"/>
      <c r="Q45" s="16"/>
      <c r="R45" s="16"/>
      <c r="S45" s="29"/>
      <c r="T45" s="2"/>
      <c r="U45" s="2"/>
      <c r="V45" s="2"/>
      <c r="W45" s="2"/>
    </row>
    <row r="46" spans="1:23">
      <c r="A46" s="52"/>
      <c r="B46" s="52"/>
      <c r="C46" s="52"/>
      <c r="D46" s="102"/>
      <c r="E46" s="103" t="s">
        <v>75</v>
      </c>
      <c r="F46" s="103" t="s">
        <v>75</v>
      </c>
      <c r="G46" s="104" t="s">
        <v>75</v>
      </c>
      <c r="H46" s="104" t="s">
        <v>75</v>
      </c>
      <c r="I46" s="56" t="s">
        <v>75</v>
      </c>
      <c r="J46" s="43" t="s">
        <v>75</v>
      </c>
      <c r="K46" s="56"/>
      <c r="L46" s="55" t="str">
        <f t="shared" si="3"/>
        <v/>
      </c>
      <c r="M46" s="55" t="str">
        <f t="shared" si="4"/>
        <v/>
      </c>
      <c r="N46" s="53" t="e">
        <f>VLOOKUP(I46,[3]Parametre!A$1:B$48,2)</f>
        <v>#N/A</v>
      </c>
      <c r="O46" s="54">
        <f t="shared" si="5"/>
        <v>0</v>
      </c>
      <c r="P46" s="16"/>
      <c r="Q46" s="16"/>
      <c r="R46" s="16"/>
      <c r="T46" s="2"/>
      <c r="U46" s="2"/>
      <c r="V46" s="2"/>
      <c r="W46" s="2"/>
    </row>
    <row r="47" spans="1:23">
      <c r="A47" s="52"/>
      <c r="B47" s="52"/>
      <c r="C47" s="52"/>
      <c r="D47" s="102"/>
      <c r="E47" s="103" t="s">
        <v>75</v>
      </c>
      <c r="F47" s="103" t="s">
        <v>75</v>
      </c>
      <c r="G47" s="104" t="s">
        <v>75</v>
      </c>
      <c r="H47" s="104" t="s">
        <v>75</v>
      </c>
      <c r="I47" s="56" t="s">
        <v>75</v>
      </c>
      <c r="J47" s="43" t="s">
        <v>75</v>
      </c>
      <c r="K47" s="56"/>
      <c r="L47" s="55" t="str">
        <f t="shared" si="3"/>
        <v/>
      </c>
      <c r="M47" s="55" t="str">
        <f t="shared" si="4"/>
        <v/>
      </c>
      <c r="N47" s="53" t="e">
        <f>VLOOKUP(I47,[3]Parametre!A$1:B$48,2)</f>
        <v>#N/A</v>
      </c>
      <c r="O47" s="54">
        <f t="shared" si="5"/>
        <v>0</v>
      </c>
      <c r="P47" s="16"/>
      <c r="Q47" s="16"/>
      <c r="R47" s="16"/>
      <c r="T47" s="2"/>
      <c r="U47" s="2"/>
      <c r="V47" s="2"/>
      <c r="W47" s="2"/>
    </row>
    <row r="48" spans="1:23">
      <c r="A48" s="52"/>
      <c r="B48" s="52"/>
      <c r="C48" s="52"/>
      <c r="D48" s="102"/>
      <c r="E48" s="103" t="s">
        <v>75</v>
      </c>
      <c r="F48" s="103" t="s">
        <v>75</v>
      </c>
      <c r="G48" s="104" t="s">
        <v>75</v>
      </c>
      <c r="H48" s="104" t="s">
        <v>75</v>
      </c>
      <c r="I48" s="56" t="s">
        <v>75</v>
      </c>
      <c r="J48" s="43" t="s">
        <v>75</v>
      </c>
      <c r="K48" s="56"/>
      <c r="L48" s="55" t="str">
        <f t="shared" si="3"/>
        <v/>
      </c>
      <c r="M48" s="55" t="str">
        <f t="shared" si="4"/>
        <v/>
      </c>
      <c r="N48" s="53" t="e">
        <f>VLOOKUP(I48,[3]Parametre!A$1:B$48,2)</f>
        <v>#N/A</v>
      </c>
      <c r="O48" s="54">
        <f t="shared" si="5"/>
        <v>0</v>
      </c>
      <c r="P48" s="16"/>
      <c r="Q48" s="16"/>
      <c r="R48" s="16"/>
      <c r="T48" s="2"/>
      <c r="U48" s="2"/>
      <c r="V48" s="2"/>
      <c r="W48" s="2"/>
    </row>
    <row r="49" spans="1:23">
      <c r="A49" s="52"/>
      <c r="B49" s="52"/>
      <c r="C49" s="52"/>
      <c r="D49" s="102"/>
      <c r="E49" s="103" t="s">
        <v>75</v>
      </c>
      <c r="F49" s="103" t="s">
        <v>75</v>
      </c>
      <c r="G49" s="104" t="s">
        <v>75</v>
      </c>
      <c r="H49" s="104" t="s">
        <v>75</v>
      </c>
      <c r="I49" s="56" t="s">
        <v>75</v>
      </c>
      <c r="J49" s="43" t="s">
        <v>75</v>
      </c>
      <c r="K49" s="56"/>
      <c r="L49" s="55" t="str">
        <f t="shared" si="3"/>
        <v/>
      </c>
      <c r="M49" s="55" t="str">
        <f t="shared" si="4"/>
        <v/>
      </c>
      <c r="N49" s="53" t="e">
        <f>VLOOKUP(I49,[3]Parametre!A$1:B$48,2)</f>
        <v>#N/A</v>
      </c>
      <c r="O49" s="54">
        <f t="shared" si="5"/>
        <v>0</v>
      </c>
      <c r="P49" s="16"/>
      <c r="Q49" s="16"/>
      <c r="R49" s="16"/>
      <c r="T49" s="2"/>
      <c r="U49" s="2"/>
      <c r="V49" s="2"/>
      <c r="W49" s="2"/>
    </row>
    <row r="50" spans="1:23">
      <c r="A50" s="52"/>
      <c r="B50" s="52"/>
      <c r="C50" s="52"/>
      <c r="D50" s="102"/>
      <c r="E50" s="103" t="s">
        <v>75</v>
      </c>
      <c r="F50" s="103" t="s">
        <v>75</v>
      </c>
      <c r="G50" s="104" t="s">
        <v>75</v>
      </c>
      <c r="H50" s="104" t="s">
        <v>75</v>
      </c>
      <c r="I50" s="56" t="s">
        <v>75</v>
      </c>
      <c r="J50" s="43" t="s">
        <v>75</v>
      </c>
      <c r="K50" s="56"/>
      <c r="L50" s="55" t="str">
        <f t="shared" si="3"/>
        <v/>
      </c>
      <c r="M50" s="55" t="str">
        <f t="shared" si="4"/>
        <v/>
      </c>
      <c r="N50" s="53" t="e">
        <f>VLOOKUP(I50,[3]Parametre!A$1:B$48,2)</f>
        <v>#N/A</v>
      </c>
      <c r="O50" s="54">
        <f t="shared" si="5"/>
        <v>0</v>
      </c>
      <c r="P50" s="16">
        <f>IF(I50="","",IF(I50="Skole",100*L50,IF(I50="4-manns u/dusj",200*L50,IF(I50="2-manns u/dusj",250*L50,IF(I50="2-manns m/dusj",300*L50,0)))))</f>
        <v>0</v>
      </c>
      <c r="Q50" s="16" t="str">
        <f>IF(L50="","",IF(K50="ja",IF(L50&lt;4,L50*300,800),IF(L50&lt;4,L50*600,2000)))</f>
        <v/>
      </c>
      <c r="R50" s="16" t="str">
        <f>IF(Q50="","",Q50+P50)</f>
        <v/>
      </c>
      <c r="T50" s="2"/>
      <c r="U50" s="2"/>
      <c r="V50" s="2"/>
      <c r="W50" s="2"/>
    </row>
    <row r="51" spans="1:23">
      <c r="A51" s="52"/>
      <c r="B51" s="52"/>
      <c r="C51" s="52"/>
      <c r="D51" s="102"/>
      <c r="E51" s="103" t="s">
        <v>75</v>
      </c>
      <c r="F51" s="103" t="s">
        <v>75</v>
      </c>
      <c r="G51" s="104" t="s">
        <v>75</v>
      </c>
      <c r="H51" s="104" t="s">
        <v>75</v>
      </c>
      <c r="I51" s="56" t="s">
        <v>75</v>
      </c>
      <c r="J51" s="43" t="s">
        <v>75</v>
      </c>
      <c r="K51" s="56"/>
      <c r="L51" s="55" t="str">
        <f t="shared" si="3"/>
        <v/>
      </c>
      <c r="M51" s="55" t="str">
        <f t="shared" si="4"/>
        <v/>
      </c>
      <c r="N51" s="53" t="e">
        <f>VLOOKUP(I51,[3]Parametre!A$1:B$48,2)</f>
        <v>#N/A</v>
      </c>
      <c r="O51" s="54">
        <f t="shared" si="5"/>
        <v>0</v>
      </c>
      <c r="P51" s="16">
        <f>IF(I51="","",IF(I51="Skole",100*L51,IF(I51="4-manns u/dusj",200*L51,IF(I51="2-manns u/dusj",250*L51,IF(I51="2-manns m/dusj",300*L51,0)))))</f>
        <v>0</v>
      </c>
      <c r="Q51" s="16" t="str">
        <f>IF(L51="","",IF(K51="ja",IF(L51&lt;4,L51*300,800),IF(L51&lt;4,L51*600,2000)))</f>
        <v/>
      </c>
      <c r="R51" s="16" t="str">
        <f>IF(Q51="","",Q51+P51)</f>
        <v/>
      </c>
      <c r="T51" s="2"/>
      <c r="U51" s="2"/>
      <c r="V51" s="2"/>
      <c r="W51" s="2"/>
    </row>
    <row r="52" spans="1:23">
      <c r="A52" s="52"/>
      <c r="B52" s="52"/>
      <c r="C52" s="52"/>
      <c r="D52" s="102"/>
      <c r="E52" s="103" t="s">
        <v>75</v>
      </c>
      <c r="F52" s="103" t="s">
        <v>75</v>
      </c>
      <c r="G52" s="104" t="s">
        <v>75</v>
      </c>
      <c r="H52" s="104" t="s">
        <v>75</v>
      </c>
      <c r="I52" s="56" t="s">
        <v>75</v>
      </c>
      <c r="J52" s="43" t="s">
        <v>75</v>
      </c>
      <c r="K52" s="56"/>
      <c r="L52" s="55" t="str">
        <f t="shared" si="3"/>
        <v/>
      </c>
      <c r="M52" s="55" t="str">
        <f t="shared" si="4"/>
        <v/>
      </c>
      <c r="N52" s="53" t="e">
        <f>VLOOKUP(I52,[3]Parametre!A$1:B$48,2)</f>
        <v>#N/A</v>
      </c>
      <c r="O52" s="54">
        <f t="shared" si="5"/>
        <v>0</v>
      </c>
      <c r="P52" s="16">
        <f>IF(I52="","",IF(I52="Skole",100*L52,IF(I52="4-manns u/dusj",200*L52,IF(I52="2-manns u/dusj",250*L52,IF(I52="2-manns m/dusj",300*L52,0)))))</f>
        <v>0</v>
      </c>
      <c r="Q52" s="16" t="str">
        <f>IF(L52="","",IF(K52="ja",IF(L52&lt;4,L52*300,800),IF(L52&lt;4,L52*600,2000)))</f>
        <v/>
      </c>
      <c r="R52" s="16" t="str">
        <f>IF(Q52="","",Q52+P52)</f>
        <v/>
      </c>
      <c r="S52" s="30"/>
      <c r="T52" s="31"/>
      <c r="U52" s="31"/>
      <c r="V52" s="31"/>
      <c r="W52" s="31"/>
    </row>
    <row r="53" spans="1:23">
      <c r="A53" s="52"/>
      <c r="B53" s="52"/>
      <c r="C53" s="52"/>
      <c r="D53" s="102"/>
      <c r="E53" s="103" t="s">
        <v>75</v>
      </c>
      <c r="F53" s="103" t="s">
        <v>75</v>
      </c>
      <c r="G53" s="104" t="s">
        <v>75</v>
      </c>
      <c r="H53" s="104" t="s">
        <v>75</v>
      </c>
      <c r="I53" s="56" t="s">
        <v>75</v>
      </c>
      <c r="J53" s="43" t="s">
        <v>75</v>
      </c>
      <c r="K53" s="56"/>
      <c r="L53" s="55" t="str">
        <f t="shared" si="3"/>
        <v/>
      </c>
      <c r="M53" s="55" t="str">
        <f t="shared" si="4"/>
        <v/>
      </c>
      <c r="N53" s="53" t="e">
        <f>VLOOKUP(I53,[3]Parametre!A$1:B$48,2)</f>
        <v>#N/A</v>
      </c>
      <c r="O53" s="54">
        <f t="shared" si="5"/>
        <v>0</v>
      </c>
      <c r="P53" s="16"/>
      <c r="Q53" s="16"/>
      <c r="R53" s="16"/>
      <c r="S53" s="30"/>
      <c r="T53" s="31"/>
      <c r="U53" s="31"/>
      <c r="V53" s="31"/>
      <c r="W53" s="31"/>
    </row>
    <row r="54" spans="1:23">
      <c r="A54" s="52"/>
      <c r="B54" s="52"/>
      <c r="C54" s="52"/>
      <c r="D54" s="102"/>
      <c r="E54" s="103" t="s">
        <v>75</v>
      </c>
      <c r="F54" s="103" t="s">
        <v>75</v>
      </c>
      <c r="G54" s="104" t="s">
        <v>75</v>
      </c>
      <c r="H54" s="104" t="s">
        <v>75</v>
      </c>
      <c r="I54" s="56" t="s">
        <v>75</v>
      </c>
      <c r="J54" s="43" t="s">
        <v>75</v>
      </c>
      <c r="K54" s="56"/>
      <c r="L54" s="55" t="str">
        <f t="shared" si="3"/>
        <v/>
      </c>
      <c r="M54" s="55" t="str">
        <f t="shared" si="4"/>
        <v/>
      </c>
      <c r="N54" s="53" t="e">
        <f>VLOOKUP(I54,[3]Parametre!A$1:B$48,2)</f>
        <v>#N/A</v>
      </c>
      <c r="O54" s="54">
        <f t="shared" si="5"/>
        <v>0</v>
      </c>
      <c r="P54" s="16">
        <f t="shared" ref="P54:P64" si="9">IF(I54="","",IF(I54="Skole",100*L54,IF(I54="4-manns u/dusj",200*L54,IF(I54="2-manns u/dusj",250*L54,IF(I54="2-manns m/dusj",300*L54,0)))))</f>
        <v>0</v>
      </c>
      <c r="Q54" s="16" t="str">
        <f t="shared" ref="Q54:Q64" si="10">IF(L54="","",IF(K54="ja",IF(L54&lt;4,L54*300,800),IF(L54&lt;4,L54*600,2000)))</f>
        <v/>
      </c>
      <c r="R54" s="16" t="str">
        <f t="shared" ref="R54:R64" si="11">IF(Q54="","",Q54+P54)</f>
        <v/>
      </c>
      <c r="S54" s="30"/>
      <c r="T54" s="31"/>
      <c r="U54" s="31"/>
      <c r="V54" s="31"/>
      <c r="W54" s="31"/>
    </row>
    <row r="55" spans="1:23">
      <c r="A55" s="52"/>
      <c r="B55" s="52"/>
      <c r="C55" s="52"/>
      <c r="D55" s="102"/>
      <c r="E55" s="103" t="s">
        <v>75</v>
      </c>
      <c r="F55" s="103" t="s">
        <v>75</v>
      </c>
      <c r="G55" s="104" t="s">
        <v>75</v>
      </c>
      <c r="H55" s="104" t="s">
        <v>75</v>
      </c>
      <c r="I55" s="56" t="s">
        <v>75</v>
      </c>
      <c r="J55" s="43" t="s">
        <v>75</v>
      </c>
      <c r="K55" s="56"/>
      <c r="L55" s="55" t="str">
        <f t="shared" si="3"/>
        <v/>
      </c>
      <c r="M55" s="55" t="str">
        <f t="shared" si="4"/>
        <v/>
      </c>
      <c r="N55" s="53" t="e">
        <f>VLOOKUP(I55,[3]Parametre!A$1:B$48,2)</f>
        <v>#N/A</v>
      </c>
      <c r="O55" s="54">
        <f t="shared" si="5"/>
        <v>0</v>
      </c>
      <c r="P55" s="16">
        <f t="shared" si="9"/>
        <v>0</v>
      </c>
      <c r="Q55" s="16" t="str">
        <f t="shared" si="10"/>
        <v/>
      </c>
      <c r="R55" s="16" t="str">
        <f t="shared" si="11"/>
        <v/>
      </c>
      <c r="S55" s="30"/>
      <c r="T55" s="31"/>
      <c r="U55" s="31"/>
      <c r="V55" s="31"/>
      <c r="W55" s="31"/>
    </row>
    <row r="56" spans="1:23">
      <c r="A56" s="45"/>
      <c r="B56" s="45"/>
      <c r="C56" s="45"/>
      <c r="D56" s="46"/>
      <c r="E56" s="47" t="s">
        <v>75</v>
      </c>
      <c r="F56" s="47" t="s">
        <v>75</v>
      </c>
      <c r="G56" s="48" t="s">
        <v>75</v>
      </c>
      <c r="H56" s="48" t="s">
        <v>75</v>
      </c>
      <c r="I56" s="49" t="s">
        <v>75</v>
      </c>
      <c r="J56" s="50" t="s">
        <v>75</v>
      </c>
      <c r="K56" s="49"/>
      <c r="L56" s="51" t="str">
        <f t="shared" si="3"/>
        <v/>
      </c>
      <c r="M56" s="51" t="str">
        <f t="shared" si="4"/>
        <v/>
      </c>
      <c r="N56" s="41" t="e">
        <f>VLOOKUP(I56,[3]Parametre!A$1:B$48,2)</f>
        <v>#N/A</v>
      </c>
      <c r="O56" s="42">
        <f t="shared" si="5"/>
        <v>0</v>
      </c>
      <c r="P56" s="16">
        <f t="shared" si="9"/>
        <v>0</v>
      </c>
      <c r="Q56" s="16" t="str">
        <f t="shared" si="10"/>
        <v/>
      </c>
      <c r="R56" s="16" t="str">
        <f t="shared" si="11"/>
        <v/>
      </c>
    </row>
    <row r="57" spans="1:23">
      <c r="A57" s="45"/>
      <c r="B57" s="45"/>
      <c r="C57" s="45"/>
      <c r="D57" s="46"/>
      <c r="E57" s="47" t="s">
        <v>75</v>
      </c>
      <c r="F57" s="47" t="s">
        <v>75</v>
      </c>
      <c r="G57" s="48" t="s">
        <v>75</v>
      </c>
      <c r="H57" s="48" t="s">
        <v>75</v>
      </c>
      <c r="I57" s="49" t="s">
        <v>75</v>
      </c>
      <c r="J57" s="50" t="s">
        <v>75</v>
      </c>
      <c r="K57" s="49"/>
      <c r="L57" s="51" t="str">
        <f t="shared" si="3"/>
        <v/>
      </c>
      <c r="M57" s="51" t="str">
        <f t="shared" si="4"/>
        <v/>
      </c>
      <c r="N57" s="41" t="e">
        <f>VLOOKUP(I57,[3]Parametre!A$1:B$48,2)</f>
        <v>#N/A</v>
      </c>
      <c r="O57" s="42">
        <f t="shared" si="5"/>
        <v>0</v>
      </c>
      <c r="P57" s="16">
        <f t="shared" si="9"/>
        <v>0</v>
      </c>
      <c r="Q57" s="16" t="str">
        <f t="shared" si="10"/>
        <v/>
      </c>
      <c r="R57" s="16" t="str">
        <f t="shared" si="11"/>
        <v/>
      </c>
    </row>
    <row r="58" spans="1:23">
      <c r="A58" s="45"/>
      <c r="B58" s="45"/>
      <c r="C58" s="45"/>
      <c r="D58" s="46"/>
      <c r="E58" s="47" t="s">
        <v>75</v>
      </c>
      <c r="F58" s="47" t="s">
        <v>75</v>
      </c>
      <c r="G58" s="48" t="s">
        <v>75</v>
      </c>
      <c r="H58" s="48" t="s">
        <v>75</v>
      </c>
      <c r="I58" s="49" t="s">
        <v>75</v>
      </c>
      <c r="J58" s="50" t="s">
        <v>75</v>
      </c>
      <c r="K58" s="49"/>
      <c r="L58" s="51" t="str">
        <f t="shared" si="3"/>
        <v/>
      </c>
      <c r="M58" s="51" t="str">
        <f t="shared" si="4"/>
        <v/>
      </c>
      <c r="N58" s="41" t="e">
        <f>VLOOKUP(I58,[3]Parametre!A$1:B$48,2)</f>
        <v>#N/A</v>
      </c>
      <c r="O58" s="42">
        <f t="shared" si="5"/>
        <v>0</v>
      </c>
      <c r="P58" s="16">
        <f t="shared" si="9"/>
        <v>0</v>
      </c>
      <c r="Q58" s="16" t="str">
        <f t="shared" si="10"/>
        <v/>
      </c>
      <c r="R58" s="16" t="str">
        <f t="shared" si="11"/>
        <v/>
      </c>
    </row>
    <row r="59" spans="1:23" ht="12.75" customHeight="1">
      <c r="A59" s="45"/>
      <c r="B59" s="45"/>
      <c r="C59" s="45"/>
      <c r="D59" s="46"/>
      <c r="E59" s="47" t="s">
        <v>75</v>
      </c>
      <c r="F59" s="47" t="s">
        <v>75</v>
      </c>
      <c r="G59" s="48" t="s">
        <v>75</v>
      </c>
      <c r="H59" s="48" t="s">
        <v>75</v>
      </c>
      <c r="I59" s="49" t="s">
        <v>75</v>
      </c>
      <c r="J59" s="50" t="s">
        <v>75</v>
      </c>
      <c r="K59" s="49"/>
      <c r="L59" s="51" t="str">
        <f t="shared" si="3"/>
        <v/>
      </c>
      <c r="M59" s="51" t="str">
        <f t="shared" si="4"/>
        <v/>
      </c>
      <c r="N59" s="41" t="e">
        <f>VLOOKUP(I59,[3]Parametre!A$1:B$48,2)</f>
        <v>#N/A</v>
      </c>
      <c r="O59" s="42">
        <f t="shared" si="5"/>
        <v>0</v>
      </c>
      <c r="P59" s="16">
        <f t="shared" si="9"/>
        <v>0</v>
      </c>
      <c r="Q59" s="16" t="str">
        <f t="shared" si="10"/>
        <v/>
      </c>
      <c r="R59" s="16" t="str">
        <f t="shared" si="11"/>
        <v/>
      </c>
    </row>
    <row r="60" spans="1:23">
      <c r="A60" s="45"/>
      <c r="B60" s="45"/>
      <c r="C60" s="45"/>
      <c r="D60" s="46"/>
      <c r="E60" s="47" t="s">
        <v>75</v>
      </c>
      <c r="F60" s="47" t="s">
        <v>75</v>
      </c>
      <c r="G60" s="48" t="s">
        <v>75</v>
      </c>
      <c r="H60" s="48" t="s">
        <v>75</v>
      </c>
      <c r="I60" s="49" t="s">
        <v>75</v>
      </c>
      <c r="J60" s="50" t="s">
        <v>75</v>
      </c>
      <c r="K60" s="49"/>
      <c r="L60" s="51" t="str">
        <f t="shared" si="3"/>
        <v/>
      </c>
      <c r="M60" s="51" t="str">
        <f t="shared" si="4"/>
        <v/>
      </c>
      <c r="N60" s="41" t="e">
        <f>VLOOKUP(I60,[3]Parametre!A$1:B$48,2)</f>
        <v>#N/A</v>
      </c>
      <c r="O60" s="42">
        <f t="shared" si="5"/>
        <v>0</v>
      </c>
      <c r="P60" s="16">
        <f t="shared" si="9"/>
        <v>0</v>
      </c>
      <c r="Q60" s="16" t="str">
        <f t="shared" si="10"/>
        <v/>
      </c>
      <c r="R60" s="16" t="str">
        <f t="shared" si="11"/>
        <v/>
      </c>
    </row>
    <row r="61" spans="1:23">
      <c r="A61" s="45"/>
      <c r="B61" s="45"/>
      <c r="C61" s="45"/>
      <c r="D61" s="46"/>
      <c r="E61" s="47" t="s">
        <v>75</v>
      </c>
      <c r="F61" s="47" t="s">
        <v>75</v>
      </c>
      <c r="G61" s="48" t="s">
        <v>75</v>
      </c>
      <c r="H61" s="48" t="s">
        <v>75</v>
      </c>
      <c r="I61" s="49" t="s">
        <v>75</v>
      </c>
      <c r="J61" s="50" t="s">
        <v>75</v>
      </c>
      <c r="K61" s="49"/>
      <c r="L61" s="51" t="str">
        <f t="shared" si="3"/>
        <v/>
      </c>
      <c r="M61" s="51" t="str">
        <f t="shared" si="4"/>
        <v/>
      </c>
      <c r="N61" s="41" t="e">
        <f>VLOOKUP(I61,[3]Parametre!A$1:B$48,2)</f>
        <v>#N/A</v>
      </c>
      <c r="O61" s="42">
        <f t="shared" si="5"/>
        <v>0</v>
      </c>
      <c r="P61" s="16">
        <f t="shared" si="9"/>
        <v>0</v>
      </c>
      <c r="Q61" s="16" t="str">
        <f t="shared" si="10"/>
        <v/>
      </c>
      <c r="R61" s="16" t="str">
        <f t="shared" si="11"/>
        <v/>
      </c>
    </row>
    <row r="62" spans="1:23">
      <c r="A62" s="45"/>
      <c r="B62" s="45"/>
      <c r="C62" s="45"/>
      <c r="D62" s="46"/>
      <c r="E62" s="47" t="s">
        <v>75</v>
      </c>
      <c r="F62" s="47" t="s">
        <v>75</v>
      </c>
      <c r="G62" s="48" t="s">
        <v>75</v>
      </c>
      <c r="H62" s="48" t="s">
        <v>75</v>
      </c>
      <c r="I62" s="49" t="s">
        <v>75</v>
      </c>
      <c r="J62" s="50" t="s">
        <v>75</v>
      </c>
      <c r="K62" s="49"/>
      <c r="L62" s="51" t="str">
        <f t="shared" si="3"/>
        <v/>
      </c>
      <c r="M62" s="51" t="str">
        <f t="shared" si="4"/>
        <v/>
      </c>
      <c r="N62" s="41" t="e">
        <f>VLOOKUP(I62,[3]Parametre!A$1:B$48,2)</f>
        <v>#N/A</v>
      </c>
      <c r="O62" s="42">
        <f t="shared" si="5"/>
        <v>0</v>
      </c>
      <c r="P62" s="16">
        <f t="shared" si="9"/>
        <v>0</v>
      </c>
      <c r="Q62" s="16" t="str">
        <f t="shared" si="10"/>
        <v/>
      </c>
      <c r="R62" s="16" t="str">
        <f t="shared" si="11"/>
        <v/>
      </c>
    </row>
    <row r="63" spans="1:23">
      <c r="A63" s="45"/>
      <c r="B63" s="45"/>
      <c r="C63" s="45"/>
      <c r="D63" s="46"/>
      <c r="E63" s="47" t="s">
        <v>75</v>
      </c>
      <c r="F63" s="47" t="s">
        <v>75</v>
      </c>
      <c r="G63" s="48" t="s">
        <v>75</v>
      </c>
      <c r="H63" s="48" t="s">
        <v>75</v>
      </c>
      <c r="I63" s="49" t="s">
        <v>75</v>
      </c>
      <c r="J63" s="50" t="s">
        <v>75</v>
      </c>
      <c r="K63" s="49"/>
      <c r="L63" s="51" t="str">
        <f t="shared" si="3"/>
        <v/>
      </c>
      <c r="M63" s="51" t="str">
        <f t="shared" si="4"/>
        <v/>
      </c>
      <c r="N63" s="41" t="e">
        <f>VLOOKUP(I63,[3]Parametre!A$1:B$48,2)</f>
        <v>#N/A</v>
      </c>
      <c r="O63" s="42">
        <f t="shared" si="5"/>
        <v>0</v>
      </c>
      <c r="P63" s="16">
        <f t="shared" si="9"/>
        <v>0</v>
      </c>
      <c r="Q63" s="16" t="str">
        <f t="shared" si="10"/>
        <v/>
      </c>
      <c r="R63" s="16" t="str">
        <f t="shared" si="11"/>
        <v/>
      </c>
    </row>
    <row r="64" spans="1:23">
      <c r="A64" s="45"/>
      <c r="B64" s="45"/>
      <c r="C64" s="45"/>
      <c r="D64" s="46"/>
      <c r="E64" s="47" t="s">
        <v>75</v>
      </c>
      <c r="F64" s="47" t="s">
        <v>75</v>
      </c>
      <c r="G64" s="48" t="s">
        <v>75</v>
      </c>
      <c r="H64" s="48" t="s">
        <v>75</v>
      </c>
      <c r="I64" s="49" t="s">
        <v>75</v>
      </c>
      <c r="J64" s="50" t="s">
        <v>75</v>
      </c>
      <c r="K64" s="49"/>
      <c r="L64" s="51" t="str">
        <f t="shared" si="3"/>
        <v/>
      </c>
      <c r="M64" s="51" t="str">
        <f t="shared" si="4"/>
        <v/>
      </c>
      <c r="N64" s="41" t="e">
        <f>VLOOKUP(I64,[3]Parametre!A$1:B$48,2)</f>
        <v>#N/A</v>
      </c>
      <c r="O64" s="42">
        <f t="shared" si="5"/>
        <v>0</v>
      </c>
      <c r="P64" s="16">
        <f t="shared" si="9"/>
        <v>0</v>
      </c>
      <c r="Q64" s="16" t="str">
        <f t="shared" si="10"/>
        <v/>
      </c>
      <c r="R64" s="16" t="str">
        <f t="shared" si="11"/>
        <v/>
      </c>
    </row>
  </sheetData>
  <sheetProtection sheet="1" insertRows="0" sort="0" autoFilter="0"/>
  <protectedRanges>
    <protectedRange sqref="A15:K64" name="Område1"/>
  </protectedRanges>
  <mergeCells count="11">
    <mergeCell ref="K13:K14"/>
    <mergeCell ref="L13:L14"/>
    <mergeCell ref="P13:R13"/>
    <mergeCell ref="G13:J13"/>
    <mergeCell ref="O13:O14"/>
    <mergeCell ref="A13:A14"/>
    <mergeCell ref="B13:B14"/>
    <mergeCell ref="C13:C14"/>
    <mergeCell ref="D13:D14"/>
    <mergeCell ref="E13:E14"/>
    <mergeCell ref="F13:F14"/>
  </mergeCells>
  <phoneticPr fontId="2" type="noConversion"/>
  <dataValidations count="7">
    <dataValidation type="list" allowBlank="1" showInputMessage="1" showErrorMessage="1" sqref="U30">
      <formula1>Innkvartering_</formula1>
    </dataValidation>
    <dataValidation type="list" allowBlank="1" showInputMessage="1" showErrorMessage="1" sqref="J15:J64">
      <formula1>Mat</formula1>
    </dataValidation>
    <dataValidation type="list" allowBlank="1" showInputMessage="1" showErrorMessage="1" sqref="E15:E64">
      <formula1>Grad</formula1>
    </dataValidation>
    <dataValidation type="list" allowBlank="1" showInputMessage="1" showErrorMessage="1" sqref="G15:H64">
      <formula1>Varighet</formula1>
    </dataValidation>
    <dataValidation type="list" allowBlank="1" showInputMessage="1" showErrorMessage="1" sqref="K15:K64">
      <formula1>Annet</formula1>
    </dataValidation>
    <dataValidation type="list" allowBlank="1" showInputMessage="1" showErrorMessage="1" sqref="F15:F64">
      <formula1>TShirt</formula1>
    </dataValidation>
    <dataValidation type="list" allowBlank="1" showInputMessage="1" showErrorMessage="1" sqref="I15:I64">
      <formula1>Overnatting</formula1>
    </dataValidation>
  </dataValidations>
  <pageMargins left="0.78740157499999996" right="0.78740157499999996" top="0.5" bottom="0.5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H40"/>
  <sheetViews>
    <sheetView workbookViewId="0">
      <selection activeCell="G5" sqref="G5"/>
    </sheetView>
  </sheetViews>
  <sheetFormatPr baseColWidth="10" defaultRowHeight="12.75"/>
  <cols>
    <col min="1" max="1" width="7" style="1" bestFit="1" customWidth="1"/>
    <col min="2" max="2" width="8" style="1" bestFit="1" customWidth="1"/>
    <col min="3" max="3" width="31" style="1" bestFit="1" customWidth="1"/>
    <col min="4" max="4" width="13.85546875" style="1" customWidth="1"/>
    <col min="5" max="5" width="7.42578125" style="1" bestFit="1" customWidth="1"/>
    <col min="6" max="6" width="12.7109375" style="1" bestFit="1" customWidth="1"/>
    <col min="7" max="16384" width="11.42578125" style="1"/>
  </cols>
  <sheetData>
    <row r="1" spans="1:8" ht="15">
      <c r="C1" s="40"/>
      <c r="D1" s="20"/>
      <c r="E1" s="19"/>
      <c r="F1" s="121"/>
      <c r="G1" s="121"/>
      <c r="H1" s="2"/>
    </row>
    <row r="2" spans="1:8">
      <c r="C2" s="32"/>
      <c r="D2" s="38"/>
      <c r="F2" s="2"/>
      <c r="G2" s="2"/>
      <c r="H2" s="2"/>
    </row>
    <row r="3" spans="1:8">
      <c r="A3" s="7" t="s">
        <v>4</v>
      </c>
      <c r="B3" s="7" t="s">
        <v>3</v>
      </c>
      <c r="C3" s="32"/>
      <c r="D3" s="38"/>
      <c r="E3" s="8" t="s">
        <v>7</v>
      </c>
      <c r="F3" s="21" t="s">
        <v>17</v>
      </c>
      <c r="G3" s="21" t="s">
        <v>2</v>
      </c>
      <c r="H3" s="18" t="s">
        <v>20</v>
      </c>
    </row>
    <row r="4" spans="1:8">
      <c r="A4" s="4" t="s">
        <v>5</v>
      </c>
      <c r="B4" s="58" t="s">
        <v>75</v>
      </c>
      <c r="C4" s="32"/>
      <c r="D4" s="38"/>
      <c r="E4" s="58" t="s">
        <v>75</v>
      </c>
      <c r="F4" s="58" t="s">
        <v>75</v>
      </c>
      <c r="G4" s="57" t="s">
        <v>5</v>
      </c>
      <c r="H4" s="58"/>
    </row>
    <row r="5" spans="1:8">
      <c r="A5" s="4" t="s">
        <v>6</v>
      </c>
      <c r="B5" s="10" t="s">
        <v>27</v>
      </c>
      <c r="C5" s="40" t="s">
        <v>75</v>
      </c>
      <c r="D5" s="20"/>
      <c r="E5" s="9" t="s">
        <v>10</v>
      </c>
      <c r="F5" s="22">
        <v>40719</v>
      </c>
      <c r="G5" s="59"/>
      <c r="H5" s="58" t="s">
        <v>75</v>
      </c>
    </row>
    <row r="6" spans="1:8">
      <c r="A6" s="4"/>
      <c r="B6" s="10" t="s">
        <v>28</v>
      </c>
      <c r="C6" s="32" t="s">
        <v>62</v>
      </c>
      <c r="D6" s="38">
        <v>2600</v>
      </c>
      <c r="E6" s="10" t="s">
        <v>8</v>
      </c>
      <c r="F6" s="22">
        <v>40720</v>
      </c>
      <c r="G6" s="14"/>
      <c r="H6" s="33" t="s">
        <v>55</v>
      </c>
    </row>
    <row r="7" spans="1:8">
      <c r="A7" s="4"/>
      <c r="B7" s="11" t="s">
        <v>29</v>
      </c>
      <c r="C7" s="32" t="s">
        <v>63</v>
      </c>
      <c r="D7" s="38">
        <v>3200</v>
      </c>
      <c r="E7" s="10" t="s">
        <v>9</v>
      </c>
      <c r="F7" s="22">
        <v>40721</v>
      </c>
      <c r="G7" s="14"/>
      <c r="H7" s="34" t="s">
        <v>56</v>
      </c>
    </row>
    <row r="8" spans="1:8">
      <c r="A8" s="4"/>
      <c r="B8" s="11" t="s">
        <v>30</v>
      </c>
      <c r="C8" s="32" t="s">
        <v>64</v>
      </c>
      <c r="D8" s="38">
        <v>2400</v>
      </c>
      <c r="E8" s="10"/>
      <c r="F8" s="22">
        <v>40722</v>
      </c>
      <c r="G8" s="14"/>
      <c r="H8" s="34" t="s">
        <v>57</v>
      </c>
    </row>
    <row r="9" spans="1:8">
      <c r="A9" s="4"/>
      <c r="B9" s="11" t="s">
        <v>31</v>
      </c>
      <c r="C9" s="32" t="s">
        <v>65</v>
      </c>
      <c r="D9" s="38">
        <v>2900</v>
      </c>
      <c r="E9" s="10"/>
      <c r="F9" s="22">
        <v>40723</v>
      </c>
      <c r="G9" s="14"/>
      <c r="H9" s="34" t="s">
        <v>58</v>
      </c>
    </row>
    <row r="10" spans="1:8">
      <c r="A10" s="4"/>
      <c r="B10" s="11" t="s">
        <v>32</v>
      </c>
      <c r="C10" s="32" t="s">
        <v>66</v>
      </c>
      <c r="D10" s="38">
        <v>2000</v>
      </c>
      <c r="E10" s="10"/>
      <c r="F10" s="22">
        <v>40724</v>
      </c>
      <c r="G10" s="14"/>
      <c r="H10" s="23" t="s">
        <v>24</v>
      </c>
    </row>
    <row r="11" spans="1:8">
      <c r="A11" s="4"/>
      <c r="B11" s="12" t="s">
        <v>33</v>
      </c>
      <c r="C11" s="32" t="s">
        <v>67</v>
      </c>
      <c r="D11" s="38">
        <v>2700</v>
      </c>
      <c r="E11" s="10"/>
      <c r="F11" s="22">
        <v>40725</v>
      </c>
      <c r="G11" s="14"/>
      <c r="H11" s="23" t="s">
        <v>21</v>
      </c>
    </row>
    <row r="12" spans="1:8">
      <c r="A12" s="4"/>
      <c r="B12" s="12" t="s">
        <v>34</v>
      </c>
      <c r="C12" s="32" t="s">
        <v>68</v>
      </c>
      <c r="D12" s="38">
        <v>450</v>
      </c>
      <c r="E12" s="10"/>
      <c r="F12" s="22">
        <v>40726</v>
      </c>
      <c r="G12" s="14"/>
      <c r="H12" s="23" t="s">
        <v>22</v>
      </c>
    </row>
    <row r="13" spans="1:8">
      <c r="A13" s="4"/>
      <c r="B13" s="12" t="s">
        <v>35</v>
      </c>
      <c r="C13" s="32" t="s">
        <v>69</v>
      </c>
      <c r="D13" s="38">
        <v>650</v>
      </c>
      <c r="E13" s="10"/>
      <c r="F13" s="22"/>
      <c r="G13" s="14"/>
      <c r="H13" s="2" t="s">
        <v>23</v>
      </c>
    </row>
    <row r="14" spans="1:8">
      <c r="A14" s="4"/>
      <c r="B14" s="11" t="s">
        <v>38</v>
      </c>
      <c r="C14" s="32" t="s">
        <v>70</v>
      </c>
      <c r="D14" s="39">
        <v>2500</v>
      </c>
      <c r="E14" s="10"/>
      <c r="F14" s="22"/>
      <c r="G14" s="14"/>
      <c r="H14" s="2" t="s">
        <v>25</v>
      </c>
    </row>
    <row r="15" spans="1:8">
      <c r="A15" s="4"/>
      <c r="B15" s="11" t="s">
        <v>39</v>
      </c>
      <c r="C15" s="32" t="s">
        <v>71</v>
      </c>
      <c r="D15" s="39">
        <v>2350</v>
      </c>
      <c r="E15" s="10"/>
      <c r="F15" s="22"/>
      <c r="G15" s="14"/>
      <c r="H15" s="33" t="s">
        <v>26</v>
      </c>
    </row>
    <row r="16" spans="1:8">
      <c r="A16" s="4"/>
      <c r="B16" s="11" t="s">
        <v>40</v>
      </c>
      <c r="C16" s="32" t="s">
        <v>72</v>
      </c>
      <c r="D16" s="39">
        <v>1600</v>
      </c>
      <c r="E16" s="10"/>
      <c r="F16" s="22"/>
      <c r="G16" s="14"/>
      <c r="H16" s="33" t="s">
        <v>59</v>
      </c>
    </row>
    <row r="17" spans="1:8">
      <c r="A17" s="4"/>
      <c r="B17" s="11" t="s">
        <v>36</v>
      </c>
      <c r="C17" s="32" t="s">
        <v>73</v>
      </c>
      <c r="D17" s="38">
        <v>1700</v>
      </c>
      <c r="E17" s="10"/>
      <c r="F17" s="22"/>
      <c r="G17" s="14"/>
      <c r="H17" s="34"/>
    </row>
    <row r="18" spans="1:8">
      <c r="A18" s="4"/>
      <c r="B18" s="11" t="s">
        <v>37</v>
      </c>
      <c r="C18" s="32" t="s">
        <v>74</v>
      </c>
      <c r="D18" s="38">
        <v>2200</v>
      </c>
      <c r="E18" s="10"/>
      <c r="F18" s="22"/>
      <c r="G18" s="14"/>
      <c r="H18" s="34"/>
    </row>
    <row r="19" spans="1:8">
      <c r="A19" s="4"/>
      <c r="B19" s="11" t="s">
        <v>41</v>
      </c>
      <c r="C19" s="32"/>
      <c r="D19" s="38"/>
      <c r="E19" s="10"/>
      <c r="F19" s="22"/>
      <c r="G19" s="14"/>
      <c r="H19" s="34"/>
    </row>
    <row r="20" spans="1:8">
      <c r="A20" s="4"/>
      <c r="B20" s="11" t="s">
        <v>42</v>
      </c>
      <c r="C20" s="32"/>
      <c r="D20" s="38"/>
      <c r="E20" s="10"/>
      <c r="F20" s="22"/>
      <c r="G20" s="14"/>
      <c r="H20" s="34"/>
    </row>
    <row r="21" spans="1:8">
      <c r="A21" s="4"/>
      <c r="B21" s="11" t="s">
        <v>43</v>
      </c>
      <c r="C21" s="32"/>
      <c r="D21" s="38"/>
      <c r="E21" s="10"/>
      <c r="F21" s="22"/>
      <c r="G21" s="14"/>
      <c r="H21" s="34"/>
    </row>
    <row r="22" spans="1:8">
      <c r="A22" s="4"/>
      <c r="B22" s="11" t="s">
        <v>44</v>
      </c>
      <c r="C22" s="32"/>
      <c r="D22" s="38"/>
      <c r="E22" s="10"/>
      <c r="F22" s="22"/>
      <c r="G22" s="14"/>
      <c r="H22" s="34"/>
    </row>
    <row r="23" spans="1:8">
      <c r="A23" s="4"/>
      <c r="B23" s="11" t="s">
        <v>45</v>
      </c>
      <c r="C23" s="32"/>
      <c r="D23" s="38"/>
      <c r="E23" s="3"/>
      <c r="F23" s="22"/>
      <c r="G23" s="14"/>
      <c r="H23" s="34"/>
    </row>
    <row r="24" spans="1:8">
      <c r="A24" s="4"/>
      <c r="B24" s="11" t="s">
        <v>46</v>
      </c>
      <c r="C24" s="32"/>
      <c r="D24" s="38"/>
      <c r="E24" s="3"/>
      <c r="F24" s="22"/>
      <c r="G24" s="14"/>
      <c r="H24" s="23"/>
    </row>
    <row r="25" spans="1:8">
      <c r="A25" s="4"/>
      <c r="B25" s="11" t="s">
        <v>47</v>
      </c>
      <c r="C25" s="32"/>
      <c r="D25" s="38"/>
      <c r="E25" s="3"/>
      <c r="F25" s="22"/>
      <c r="G25" s="14"/>
      <c r="H25" s="23"/>
    </row>
    <row r="26" spans="1:8">
      <c r="A26" s="4"/>
      <c r="B26" s="12"/>
      <c r="C26" s="32"/>
      <c r="D26" s="39"/>
      <c r="E26" s="3"/>
      <c r="F26" s="22"/>
      <c r="G26" s="14"/>
      <c r="H26" s="23"/>
    </row>
    <row r="27" spans="1:8">
      <c r="A27" s="4"/>
      <c r="B27" s="12"/>
      <c r="C27" s="32"/>
      <c r="D27" s="39"/>
      <c r="E27" s="3"/>
      <c r="F27" s="22"/>
      <c r="G27" s="14"/>
      <c r="H27" s="2"/>
    </row>
    <row r="28" spans="1:8">
      <c r="A28" s="4"/>
      <c r="B28" s="12"/>
      <c r="C28" s="32"/>
      <c r="D28" s="39"/>
      <c r="E28" s="3"/>
      <c r="F28" s="22"/>
      <c r="G28" s="2"/>
      <c r="H28" s="2"/>
    </row>
    <row r="29" spans="1:8">
      <c r="A29" s="3"/>
      <c r="B29" s="11"/>
      <c r="C29" s="32"/>
      <c r="D29" s="38"/>
      <c r="E29" s="3"/>
      <c r="F29" s="17"/>
      <c r="G29" s="2"/>
      <c r="H29" s="33"/>
    </row>
    <row r="30" spans="1:8">
      <c r="A30" s="3"/>
      <c r="B30" s="11"/>
      <c r="C30" s="32"/>
      <c r="D30" s="38"/>
      <c r="E30" s="3"/>
      <c r="H30" s="33"/>
    </row>
    <row r="31" spans="1:8">
      <c r="A31" s="3"/>
      <c r="B31" s="11"/>
      <c r="C31" s="3"/>
      <c r="D31" s="3"/>
      <c r="E31" s="3"/>
      <c r="F31" s="13"/>
    </row>
    <row r="32" spans="1:8">
      <c r="A32" s="2"/>
      <c r="B32" s="11"/>
      <c r="C32" s="3"/>
      <c r="D32" s="3"/>
      <c r="E32" s="2"/>
      <c r="F32" s="13"/>
    </row>
    <row r="33" spans="1:6">
      <c r="A33" s="2"/>
      <c r="B33" s="11"/>
      <c r="C33" s="3"/>
      <c r="D33" s="3"/>
      <c r="E33" s="2"/>
      <c r="F33" s="13"/>
    </row>
    <row r="34" spans="1:6">
      <c r="A34" s="2"/>
      <c r="B34" s="11"/>
      <c r="C34" s="3"/>
      <c r="D34" s="3"/>
      <c r="E34" s="2"/>
      <c r="F34" s="13"/>
    </row>
    <row r="35" spans="1:6">
      <c r="A35" s="2"/>
      <c r="B35" s="11"/>
      <c r="C35" s="3"/>
      <c r="D35" s="3"/>
      <c r="E35" s="2"/>
      <c r="F35" s="13"/>
    </row>
    <row r="36" spans="1:6">
      <c r="A36" s="2"/>
      <c r="B36" s="11"/>
      <c r="C36" s="3"/>
      <c r="D36" s="3"/>
      <c r="E36" s="2"/>
      <c r="F36" s="13"/>
    </row>
    <row r="37" spans="1:6">
      <c r="A37" s="2"/>
      <c r="B37" s="11"/>
      <c r="C37" s="2"/>
      <c r="D37" s="2"/>
      <c r="E37" s="2"/>
      <c r="F37" s="13"/>
    </row>
    <row r="38" spans="1:6">
      <c r="B38" s="11"/>
    </row>
    <row r="39" spans="1:6">
      <c r="B39" s="11"/>
    </row>
    <row r="40" spans="1:6">
      <c r="B40" s="11"/>
    </row>
  </sheetData>
  <mergeCells count="1">
    <mergeCell ref="F1:G1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24</vt:i4>
      </vt:variant>
    </vt:vector>
  </HeadingPairs>
  <TitlesOfParts>
    <vt:vector size="26" baseType="lpstr">
      <vt:lpstr>Registrering</vt:lpstr>
      <vt:lpstr>Parametre</vt:lpstr>
      <vt:lpstr>_1._Dan</vt:lpstr>
      <vt:lpstr>_1._Poom</vt:lpstr>
      <vt:lpstr>_2._Dan</vt:lpstr>
      <vt:lpstr>_2._Poom</vt:lpstr>
      <vt:lpstr>_2_manns_m_bad</vt:lpstr>
      <vt:lpstr>_2_manns_u_bad</vt:lpstr>
      <vt:lpstr>_3._Dan</vt:lpstr>
      <vt:lpstr>_3._Poom</vt:lpstr>
      <vt:lpstr>_4._Dan</vt:lpstr>
      <vt:lpstr>_5._Dan</vt:lpstr>
      <vt:lpstr>_6._Dan</vt:lpstr>
      <vt:lpstr>Annet</vt:lpstr>
      <vt:lpstr>Grad</vt:lpstr>
      <vt:lpstr>Gradere_Til</vt:lpstr>
      <vt:lpstr>Ja</vt:lpstr>
      <vt:lpstr>Mat</vt:lpstr>
      <vt:lpstr>Nei</vt:lpstr>
      <vt:lpstr>Option</vt:lpstr>
      <vt:lpstr>Overnatting</vt:lpstr>
      <vt:lpstr>StartLedsager</vt:lpstr>
      <vt:lpstr>StartMat</vt:lpstr>
      <vt:lpstr>Telt</vt:lpstr>
      <vt:lpstr>TShirt</vt:lpstr>
      <vt:lpstr>Varighet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</dc:creator>
  <cp:lastModifiedBy>Geir Karslen</cp:lastModifiedBy>
  <cp:lastPrinted>2009-06-28T10:42:04Z</cp:lastPrinted>
  <dcterms:created xsi:type="dcterms:W3CDTF">2006-04-28T13:53:34Z</dcterms:created>
  <dcterms:modified xsi:type="dcterms:W3CDTF">2011-06-07T16:54:04Z</dcterms:modified>
</cp:coreProperties>
</file>